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005" tabRatio="898" activeTab="0"/>
  </bookViews>
  <sheets>
    <sheet name="評価項目(標準)" sheetId="1" r:id="rId1"/>
    <sheet name="届出書" sheetId="2" r:id="rId2"/>
    <sheet name="様式１" sheetId="3" r:id="rId3"/>
    <sheet name="様式１【経常ＪＶ用】" sheetId="4" r:id="rId4"/>
    <sheet name="様式２" sheetId="5" r:id="rId5"/>
    <sheet name="様式３" sheetId="6" r:id="rId6"/>
    <sheet name="様式４－１" sheetId="7" r:id="rId7"/>
    <sheet name="様式４－２" sheetId="8" r:id="rId8"/>
  </sheets>
  <definedNames>
    <definedName name="_xlnm.Print_Area" localSheetId="1">'届出書'!$A$1:$AA$42</definedName>
    <definedName name="_xlnm.Print_Area" localSheetId="0">'評価項目(標準)'!$B$1:$M$55</definedName>
    <definedName name="_xlnm.Print_Area" localSheetId="2">'様式１'!$A$1:$L$55</definedName>
    <definedName name="_xlnm.Print_Area" localSheetId="3">'様式１【経常ＪＶ用】'!$A$1:$O$56</definedName>
    <definedName name="_xlnm.Print_Area" localSheetId="4">'様式２'!$A$1:$BP$74</definedName>
    <definedName name="_xlnm.Print_Area" localSheetId="5">'様式３'!$A$1:$AH$34</definedName>
    <definedName name="_xlnm.Print_Area" localSheetId="6">'様式４－１'!$A$1:$AX$46</definedName>
    <definedName name="_xlnm.Print_Area" localSheetId="7">'様式４－２'!$A$1:$W$35</definedName>
    <definedName name="_xlnm.Print_Titles" localSheetId="0">'評価項目(標準)'!$B:$M,'評価項目(標準)'!$1:$4</definedName>
  </definedNames>
  <calcPr fullCalcOnLoad="1"/>
</workbook>
</file>

<file path=xl/sharedStrings.xml><?xml version="1.0" encoding="utf-8"?>
<sst xmlns="http://schemas.openxmlformats.org/spreadsheetml/2006/main" count="489" uniqueCount="324">
  <si>
    <t>工事成績</t>
  </si>
  <si>
    <t>有</t>
  </si>
  <si>
    <t>評価基準</t>
  </si>
  <si>
    <t>平成　　年　　月　　日</t>
  </si>
  <si>
    <t>住　所</t>
  </si>
  <si>
    <t>印</t>
  </si>
  <si>
    <t>担当者</t>
  </si>
  <si>
    <t>電話番号</t>
  </si>
  <si>
    <t>部　署</t>
  </si>
  <si>
    <t>○○本店　○○部　○○課</t>
  </si>
  <si>
    <t>○○県○○市○○</t>
  </si>
  <si>
    <t>　上記工事の技術資料を提出します。なお、地方自治法施行令（昭和22年政令第16号）</t>
  </si>
  <si>
    <t>技　術　資　料　届　出　書</t>
  </si>
  <si>
    <t>工 事 名</t>
  </si>
  <si>
    <t>無</t>
  </si>
  <si>
    <t>有</t>
  </si>
  <si>
    <t>配置予定技術者の
工事実績</t>
  </si>
  <si>
    <t>優れている</t>
  </si>
  <si>
    <t>良好である</t>
  </si>
  <si>
    <t>概ね良好である</t>
  </si>
  <si>
    <t>様式</t>
  </si>
  <si>
    <t>会社名</t>
  </si>
  <si>
    <t>氏名：</t>
  </si>
  <si>
    <t>代表者氏名</t>
  </si>
  <si>
    <t>概ね優れている</t>
  </si>
  <si>
    <t>無</t>
  </si>
  <si>
    <t>上記以外</t>
  </si>
  <si>
    <t>加算点</t>
  </si>
  <si>
    <t>加算点
満点</t>
  </si>
  <si>
    <t>社会貢献度</t>
  </si>
  <si>
    <t>左記以外</t>
  </si>
  <si>
    <t>小項目
配点</t>
  </si>
  <si>
    <t>大項目</t>
  </si>
  <si>
    <t>中項目</t>
  </si>
  <si>
    <t>小項目</t>
  </si>
  <si>
    <t>～</t>
  </si>
  <si>
    <t>：</t>
  </si>
  <si>
    <t>○○　○○</t>
  </si>
  <si>
    <t>＊＊＊－＊＊＊＊－＊＊＊＊</t>
  </si>
  <si>
    <t>災害協定の評価</t>
  </si>
  <si>
    <t>実績（認証取得）なし</t>
  </si>
  <si>
    <t>【　提　案　内　容　】</t>
  </si>
  <si>
    <t>配点</t>
  </si>
  <si>
    <t>基準</t>
  </si>
  <si>
    <t>評価基準</t>
  </si>
  <si>
    <t>【記入上の注意】</t>
  </si>
  <si>
    <t>自己
加算点</t>
  </si>
  <si>
    <t>各評価項目の
自己評価</t>
  </si>
  <si>
    <t>配置予定技術者のCPD（継続学習制度）取組実績</t>
  </si>
  <si>
    <t>換算後の単位数の合計が推奨単位以上</t>
  </si>
  <si>
    <t>換算後の単位数の合計が推奨単位の1/2以上</t>
  </si>
  <si>
    <t>合計</t>
  </si>
  <si>
    <t>注2：</t>
  </si>
  <si>
    <t>人</t>
  </si>
  <si>
    <t>点</t>
  </si>
  <si>
    <t>労働安全衛生マネジメントシステムの認証</t>
  </si>
  <si>
    <t>工事名称</t>
  </si>
  <si>
    <t>従事期間：</t>
  </si>
  <si>
    <t>（例）○○技士会</t>
  </si>
  <si>
    <t>推奨単位数</t>
  </si>
  <si>
    <t>単位／年</t>
  </si>
  <si>
    <t>取得単位数</t>
  </si>
  <si>
    <t>換算係数</t>
  </si>
  <si>
    <t>換算後単位数</t>
  </si>
  <si>
    <t>換算後単位数の合計</t>
  </si>
  <si>
    <t>単位</t>
  </si>
  <si>
    <t xml:space="preserve">単　位 </t>
  </si>
  <si>
    <t>各団体が発行するCPDの取組実績</t>
  </si>
  <si>
    <t>黄色着色のセルは、該当する数値を直接入力してください。加算点は、自動計算により表示されます。</t>
  </si>
  <si>
    <t>橙色着色のセルは、セル中から該当する項目を選択してください。加算点は、選択した内容に応じて自動で表示されます。</t>
  </si>
  <si>
    <t>企　業　の　能　力　等</t>
  </si>
  <si>
    <t>技術者の能力</t>
  </si>
  <si>
    <t>技術提案等</t>
  </si>
  <si>
    <t>地域精通度・貢献度</t>
  </si>
  <si>
    <t>地域精通度</t>
  </si>
  <si>
    <t>工事実績</t>
  </si>
  <si>
    <t>品質マネジメント</t>
  </si>
  <si>
    <t>企業の技術力等</t>
  </si>
  <si>
    <t>社会貢献度</t>
  </si>
  <si>
    <t>本店等所在地</t>
  </si>
  <si>
    <t>品質マネジメントシステムの認証
（ ISO9000S）</t>
  </si>
  <si>
    <t>技術提案</t>
  </si>
  <si>
    <t>労働安全衛生管理</t>
  </si>
  <si>
    <t>受注工事高</t>
  </si>
  <si>
    <t>各項目</t>
  </si>
  <si>
    <t>経常ＪＶの評価</t>
  </si>
  <si>
    <t>評価基準</t>
  </si>
  <si>
    <t>構成員Ａの評価</t>
  </si>
  <si>
    <t>構成員Ｂの評価</t>
  </si>
  <si>
    <t>配点</t>
  </si>
  <si>
    <t>基準</t>
  </si>
  <si>
    <t>各評価項目の
自己評価</t>
  </si>
  <si>
    <t>自己
加算点</t>
  </si>
  <si>
    <t>―</t>
  </si>
  <si>
    <t>―</t>
  </si>
  <si>
    <t>・</t>
  </si>
  <si>
    <t>評価項目及び評価基準の詳細については、「評価項目一覧」及び「技術資料作成上の留意事項」で確認してください。</t>
  </si>
  <si>
    <t>・</t>
  </si>
  <si>
    <t>・</t>
  </si>
  <si>
    <t>大項目
配点</t>
  </si>
  <si>
    <t>評価対象工事②の実績あり</t>
  </si>
  <si>
    <t>【受注工事高】</t>
  </si>
  <si>
    <t>５千万円未満　の場合</t>
  </si>
  <si>
    <t>１億５千万円以上　の場合</t>
  </si>
  <si>
    <t>（単独）</t>
  </si>
  <si>
    <t>（ＪＶ構成員）</t>
  </si>
  <si>
    <t>当該年度（日）</t>
  </si>
  <si>
    <t>当初契約工期日数</t>
  </si>
  <si>
    <t>例）</t>
  </si>
  <si>
    <t>受注工事高</t>
  </si>
  <si>
    <t>換算前
加算点
満点</t>
  </si>
  <si>
    <t>災害協定１の実績あり</t>
  </si>
  <si>
    <t>災害協定２の実績あり</t>
  </si>
  <si>
    <t>出資比率</t>
  </si>
  <si>
    <t>配置予定技術者</t>
  </si>
  <si>
    <t>△　換算前
加算点満点
×1割
×件数</t>
  </si>
  <si>
    <t>ISO14001認証の有無</t>
  </si>
  <si>
    <t>Ｍ－ＥＭＳ認証の有無</t>
  </si>
  <si>
    <t>～</t>
  </si>
  <si>
    <t xml:space="preserve">総合点が　９７０点以上　の場合 </t>
  </si>
  <si>
    <t>総合点が　８４０点未満　の場合</t>
  </si>
  <si>
    <t>【総合点】</t>
  </si>
  <si>
    <t>申告工事成績点又は総合点</t>
  </si>
  <si>
    <t>自己
加算点</t>
  </si>
  <si>
    <t>【申告工事成績点】</t>
  </si>
  <si>
    <t>このシートは「評価項目一覧」とリンクしています。自己加算点が表示されていない場合は評価しません。</t>
  </si>
  <si>
    <t>このシートは「評価項目一覧」とリンクしています。自己加算点が表示されていない場合は評価しません。</t>
  </si>
  <si>
    <t>総合点が　８４０点以上　９７０点未満　の場合
　　計算式２ ＝　（総合点－８４０）／（９７０－８４０）×５</t>
  </si>
  <si>
    <t>現場代理人</t>
  </si>
  <si>
    <t>主任技術者</t>
  </si>
  <si>
    <t>　公共施設美化活動実績</t>
  </si>
  <si>
    <t>　　　　　　①　次世代育成支援活動実績
　　　　　　②　男女共同参画活動実績
　　　　　　③　障がい者雇用実績
　　　　　　④　環境マネジメントシステムの認証
　　　　　　　　　　（ISO1400１、M-EMS）</t>
  </si>
  <si>
    <t>左欄の①～④のうち、該当する項目数</t>
  </si>
  <si>
    <t xml:space="preserve">申告工事成績点が　９０点以上　の場合 </t>
  </si>
  <si>
    <t>申告工事成績点が　７５点未満　の場合</t>
  </si>
  <si>
    <t>１級技術者１人あたりの公共機関等発注の
契約金額２千５百万円以上の土木一式工事の契約金額</t>
  </si>
  <si>
    <t>５千万円～１億５千万円未満　の場合
加算点　計算式３ ＝
１０ － 〔受注工事高－５千万円〕 × １０/１億円</t>
  </si>
  <si>
    <t>特記課題</t>
  </si>
  <si>
    <t>全体（日）</t>
  </si>
  <si>
    <t>取得単位認定団体</t>
  </si>
  <si>
    <t>当初契約金額
　　　（円）</t>
  </si>
  <si>
    <t>上記記載工事における
役割・従事期間</t>
  </si>
  <si>
    <t>受注工事高の欄は、記入が必要な工事数に応じて提案者が増やしてください。
本様式が複数頁に渡っても差し支えありません。</t>
  </si>
  <si>
    <r>
      <t>計算式により算出した額（Ｐ）</t>
    </r>
    <r>
      <rPr>
        <sz val="8"/>
        <rFont val="ＭＳ 明朝"/>
        <family val="1"/>
      </rPr>
      <t>（円）</t>
    </r>
  </si>
  <si>
    <t>CPD取組実績</t>
  </si>
  <si>
    <t>【工事成績】</t>
  </si>
  <si>
    <t>【受注工事高】</t>
  </si>
  <si>
    <t>所在地の変更日</t>
  </si>
  <si>
    <t>旧所在地</t>
  </si>
  <si>
    <t>支店・営業所
所在地</t>
  </si>
  <si>
    <t>生年月日（西暦）：</t>
  </si>
  <si>
    <t>【問い合わせ先】</t>
  </si>
  <si>
    <t>評価内容等</t>
  </si>
  <si>
    <t>受注工事高（円）</t>
  </si>
  <si>
    <t>４項目</t>
  </si>
  <si>
    <t>３項目</t>
  </si>
  <si>
    <t>２項目</t>
  </si>
  <si>
    <t>１項目</t>
  </si>
  <si>
    <t>注1：</t>
  </si>
  <si>
    <t xml:space="preserve">注3：
</t>
  </si>
  <si>
    <t>本店所在地</t>
  </si>
  <si>
    <t>本店及び建設業法上の主たる営業所の所在地が同じ場合は、本店所在地の入力は不要です。</t>
  </si>
  <si>
    <t>申告工事成績点</t>
  </si>
  <si>
    <t>三重県の工事評定点で申告工事成績点を算出するときは、下記（注2～注4）に留意して各欄に入力してください。</t>
  </si>
  <si>
    <t>簡易型Ｂ</t>
  </si>
  <si>
    <t>工事名：</t>
  </si>
  <si>
    <t>実績なし</t>
  </si>
  <si>
    <t>評価対象工事の実績なし</t>
  </si>
  <si>
    <t>様式１
様式３</t>
  </si>
  <si>
    <t>様式１</t>
  </si>
  <si>
    <t>(様式１）　加算点申告書</t>
  </si>
  <si>
    <t>※本頁は（様式２）の注意事項となっています。提出の必要はありません。</t>
  </si>
  <si>
    <t>平成２８年９月３０日以前の部分完成（出来高）検査にて採点を行ない、平成２８年１０月１日以降に完成検査を行なった工事の評定点は、【旧評定点】欄に入力してください。</t>
  </si>
  <si>
    <t>（様式２）　地域精通度・社会貢献度・企業の技術力等に関する技術資料</t>
  </si>
  <si>
    <t>【企業の技術力等】</t>
  </si>
  <si>
    <t>【社会貢献度】</t>
  </si>
  <si>
    <t>【地域精通度】</t>
  </si>
  <si>
    <t>（様式３）　技術者の能力に関する技術資料</t>
  </si>
  <si>
    <t>【技術者の能力】</t>
  </si>
  <si>
    <t>特記課題</t>
  </si>
  <si>
    <t>【技術者の能力の注意事項】</t>
  </si>
  <si>
    <t>【地域精通度の注意事項】</t>
  </si>
  <si>
    <t>【社会貢献度の注意事項】</t>
  </si>
  <si>
    <t>【企業の技術力等の注意事項】</t>
  </si>
  <si>
    <t>会社名</t>
  </si>
  <si>
    <t>換算後の単位数の合計が推奨単位の1/2未満</t>
  </si>
  <si>
    <t>工事を行ううえでの留意点</t>
  </si>
  <si>
    <t>コリンズ登録番号</t>
  </si>
  <si>
    <t>工事名称</t>
  </si>
  <si>
    <t>①</t>
  </si>
  <si>
    <t>次世代育成支援活動実績の有無</t>
  </si>
  <si>
    <t>注1：</t>
  </si>
  <si>
    <t>②</t>
  </si>
  <si>
    <t>男女共同参画活動実績の有無</t>
  </si>
  <si>
    <t>③</t>
  </si>
  <si>
    <t>障がい者雇用実績の有無</t>
  </si>
  <si>
    <t>④</t>
  </si>
  <si>
    <t xml:space="preserve">注2：
</t>
  </si>
  <si>
    <t xml:space="preserve">注3：
</t>
  </si>
  <si>
    <t xml:space="preserve">注4：
</t>
  </si>
  <si>
    <t>～</t>
  </si>
  <si>
    <t xml:space="preserve">注5：
</t>
  </si>
  <si>
    <t>当該業種にかかる
1級技術者数</t>
  </si>
  <si>
    <t>土木一式工事における契約金額（円）</t>
  </si>
  <si>
    <t xml:space="preserve"> 単年度契約工事</t>
  </si>
  <si>
    <t xml:space="preserve"> 当初契約時に複数年契約工事</t>
  </si>
  <si>
    <t xml:space="preserve"> 単年度契約工事（ＪＶ）</t>
  </si>
  <si>
    <t xml:space="preserve"> 当初契約時に複数年契約工事（ＪＶ）</t>
  </si>
  <si>
    <t>コリンズ登録番号</t>
  </si>
  <si>
    <t>工事名称</t>
  </si>
  <si>
    <t>　平成　　年　　月　　日</t>
  </si>
  <si>
    <t>年　　月　　日</t>
  </si>
  <si>
    <t>様式４－１
様式４－２</t>
  </si>
  <si>
    <t>①安全で効率的な施工計画を作成する上での検討すべき内容</t>
  </si>
  <si>
    <t>②クリティカルパス等工程管理上の留意事項について</t>
  </si>
  <si>
    <t>①</t>
  </si>
  <si>
    <t>②</t>
  </si>
  <si>
    <t>③</t>
  </si>
  <si>
    <t>工種</t>
  </si>
  <si>
    <t>１箇月</t>
  </si>
  <si>
    <t>２箇月</t>
  </si>
  <si>
    <t>３箇月</t>
  </si>
  <si>
    <t>４箇月</t>
  </si>
  <si>
    <t>５箇月</t>
  </si>
  <si>
    <t>６箇月</t>
  </si>
  <si>
    <t>７箇月</t>
  </si>
  <si>
    <t>備考</t>
  </si>
  <si>
    <t>（様式４－２）　技術提案に関する技術資料</t>
  </si>
  <si>
    <t>（様式４－１）　技術提案に関する技術資料</t>
  </si>
  <si>
    <t>特記課題（工程表）</t>
  </si>
  <si>
    <t>③工種毎の施工期間を示した工程表を様式４－２に記述してください。</t>
  </si>
  <si>
    <t>役　　割：</t>
  </si>
  <si>
    <t>配置予定技術者が平成２７年度から平成３０年度に取得したＣＰＤ単位により評価します。
・ＣＰＤ単位は、建設系ＣＰＤ協議会加盟団体で証明、認定されたものに限ります。ただし、当該工事が建築関係業種の場合は、建築ＣＰＤ運営会議の加盟団体を含みます。
・申告は、加盟団体のうちいずれか１団体の取得単位に限ります。ただし、相互承認を受けたＣＰＤ単位は、申告する加盟団体以外であっても取得単位に含めることを可能とします。
・１年間の推奨単位を設定していない団体のＣＰＤ単位は、評価の対象としません。
・各年度の取得単位は、換算係数を乗じるものとします。（小数第４位切り捨て）
・換算係数は、平成２７年度は１／４、平成２８年度は１／２、平成２９年度及び平成３０年度は１とします。</t>
  </si>
  <si>
    <t>□</t>
  </si>
  <si>
    <t>・</t>
  </si>
  <si>
    <t>ＪＶ構成員</t>
  </si>
  <si>
    <t>)</t>
  </si>
  <si>
    <t>(</t>
  </si>
  <si>
    <t>単独</t>
  </si>
  <si>
    <t>・</t>
  </si>
  <si>
    <t>ＪＶ構成員</t>
  </si>
  <si>
    <t>)</t>
  </si>
  <si>
    <t>(</t>
  </si>
  <si>
    <t>単独</t>
  </si>
  <si>
    <t>(</t>
  </si>
  <si>
    <t>単独</t>
  </si>
  <si>
    <t>・</t>
  </si>
  <si>
    <t>ＪＶ構成員</t>
  </si>
  <si>
    <t>)</t>
  </si>
  <si>
    <t>(</t>
  </si>
  <si>
    <t>単独</t>
  </si>
  <si>
    <t>・</t>
  </si>
  <si>
    <t>ＪＶ構成員</t>
  </si>
  <si>
    <t>)</t>
  </si>
  <si>
    <t>監理技術者</t>
  </si>
  <si>
    <t>配置予定技術者に関する項目のうち、チェック欄が設けてあるところは、該当する「□」をプルダウンで「■」に変更してください。</t>
  </si>
  <si>
    <t>無</t>
  </si>
  <si>
    <t>注1：</t>
  </si>
  <si>
    <t xml:space="preserve">注2：
</t>
  </si>
  <si>
    <t>公告の前月から３６か月前までの期間に、本店及び建設業法上の主たる営業所の所在地を変更した場合は、旧所在地と変更日を入力して下さい。</t>
  </si>
  <si>
    <t>注3：</t>
  </si>
  <si>
    <t>三重県内に建設業の許可を受けた支店又は営業所を有する県外業者は、所在地を入力してください。</t>
  </si>
  <si>
    <t>各項目で実績（認証取得）の有無をプルダウンで選択してください。</t>
  </si>
  <si>
    <t>H30年度</t>
  </si>
  <si>
    <t>H29年度</t>
  </si>
  <si>
    <t>H28年度</t>
  </si>
  <si>
    <t>H27年度</t>
  </si>
  <si>
    <t>配置予定技術者の氏名は、必ず入力してください。</t>
  </si>
  <si>
    <t>CPDの取得単位認定団体で記入できる団体数は、１団体のみとします。
推奨単位数は、上記で記入した団体のH30.4.1時点の推奨単位数を入力してください。</t>
  </si>
  <si>
    <t>平成２７年度から平成２９年度に三重県が通知（工事成績認定書）した土木一式工事の評定点を、任意の件数だけ入力してください。
【新評定点】と【旧評定点】を合わせて１０件まで申告できます。新旧評定別に各欄に入力してください。</t>
  </si>
  <si>
    <t>【旧評定点】欄に記入された各点数からそれぞれ６点が減算され、【新評定点】欄の各点数とともに工事成績点が自動計算され
ます。
【旧評定点】欄には、工事成績認定書に記載された点数をそのまま入力してください。</t>
  </si>
  <si>
    <t>様式１
様式２</t>
  </si>
  <si>
    <t>霞ヶ浦地区２７岸壁（-12m）改良工事</t>
  </si>
  <si>
    <t>四日市市、川越町内</t>
  </si>
  <si>
    <t>朝日町、菰野町内</t>
  </si>
  <si>
    <t>「本店及び建設業法上の主たる営業所」の所在地により評価します。
・「本店及び建設業法上の主たる営業所」の所在地を変更した場合、公告の前月から３６か月前までの期間の「１８か月以上連続した所在地」を評価の対象とします。</t>
  </si>
  <si>
    <t>平成２９年度又は平成３０年度における四日市市、三重郡内の公共施設美化活動の活動実績の有無により評価します。
・「公共施設美化活動」とは、三重県県土整備部が定める住民参加にかかる事業（河川・海岸美化ボランティア活動推進事業、道路美化ボランティア活動助成事業、フラワーオアシス推進事業、ふれあいの道事業）を指します。</t>
  </si>
  <si>
    <t>「災害協定１の実績」又は「災害協定２の実績」の有無により評価します。
・「災害協定１」とは、四日市港管理組合との「地震・津波・風水害等の緊急時における調査・災害応急工事に関する協定」をいいます。
・「災害協定１の実績」は、「地震・津波・風水害等の緊急時における調査・災害応急工事に関する協定」第７条第１項第２号に定めるネットワーク図を使用した訓練への参加実績を指します。
　平成２９年度又は平成３０年度の参加実績を評価の対象とします。
・「災害協定２」とは、「技術資料作成上の留意事項」に記載した、「四日市市、菰野町、朝日町若しくは川越町との防災協定」又は「三重県との防災協定」をいいます。
・「災害協定２の実績」は、「災害協定２」を締結している場合を指します。
　なお、「災害協定２の実績」は、平成２９年度又は平成３０年度の防災協定締結を評価の対象とします。対象期間以前の協定締結で、自動継続している協定は含みます。
・「災害協定２の実績」は、協定書等に災害時の建設業者の活動義務が規定されているものを評価の対象とします。
・「災害協定２の実績」の評価は、四日市市、三重郡内に「本店及び建設業法上の主たる営業所」又は「建設業許可を受けた支店・営業所」を有する企業に限ります。
・「災害協定１の実績」と「災害協定２の実績」は重複して評価しません。</t>
  </si>
  <si>
    <t>単独又はJV構成員（出資比率20％以上に限る）の元請として受注し、平成１５年度以降に完成し、かつ、引渡しが済んでいる契約金額２千５百万円以上の評価対象工事の実績の有無により評価します。
・「評価対象工事」とは、土木一式工事で発注された港湾、漁港、海岸における工事を指します。
　　　　　　　　　　　　　　　　　ただし、ケーソン、消波・方塊ブロック等の製作のみの工事は除きます。
・評価対象の工事実績は１件とし、コリンズに登録された公共機関等発注の工事に限ります。</t>
  </si>
  <si>
    <t>【申告工事成績点】
次の①又は②を申告工事成績点とし、評価基準に記載の計算式１により評価します。ただし、申告工事成績点が９０点以上の場合は２０点、７５点未満の場合は５点とします。
　①平成２７年度から平成２９年度に四日市港管理組合若しくは三重県が通知（工事成績認定書）した土木一式工事の評定点のうち、申告された任意の件数（ｎ件）の合計に７５点を加え、n＋１で割った値とする。ただし、申告できるのは10件までとします。
　　　申告工事成績点 ＝（申告されたｎ件の評定点の合計＋７５）／（ｎ＋１）（小数点以下切り捨て）
　　また、申告された評定点のうち、以下の期間に完成検査を行った評定点を含む場合は、それぞれの評定点から６点減算します。
　　＜四日市港管理組合の評定点の場合＞
　　　平成２９年３月３１日以前に完成検査を行った評定点
　　＜三重県の評定点の場合＞
　　　平成２８年９月３０日以前に完成検査を行った評定点
　　　平成２８年９月３０日以前に部分完成（出来高）検査にて採点を行い、平成２８年１０月１日以降に完成検査を行った評定点
　②国土交通省中部地方整備局又は国土交通省近畿地方整備局が平成２９年度に公表した工事成績評定平均点とします。
【総合点】
　①及び②が無い場合は、総合点を評価基準に記載の計算式２（小数点以下切り捨て）により評価します。ただし、総合点が９７０点以上の場合は５点、８４０点未満の場合は０点とします。
・総合点とは入札公告日において最新の三重県建設工事等入札参加資格者名簿に記載された総合点とします。
・加算点は、小数点以下切り捨てとします。
・上記全てに該当がない場合の加算点は０点です。</t>
  </si>
  <si>
    <t>配置予定技術者が主任(監理）技術者又は現場代理人として従事した工事のうち、単独又はJV構成員（出資比率20％以上に限る）の元請として受注した契約金額２千５百万円以上の評価対象工事の実績の有無により評価します。
・「評価対象工事①」とは、土木一式工事で発注された港湾、漁港、海岸における工事を指します。
　　　　　　　　　　　　　　　　　　　ただし、ケーソン、消波・方塊ブロック等の製作のみの工事は除きます。
・「評価対象工事②」とは、土木一式工事で発注された工事を指します。
　　　　　　　　　　　　　　　　　　　ただし、ケーソン、消波・方塊ブロック等の製作のみの工事は除きます。
・主任(監理)技術者としての実績とは、平成１５年度以降に完成し、かつ、引渡しが済んでいる工事で、契約日から完成日までの期間において、完成日を含む２分の１以上の連続した期間に従事した工事の実績をいいます。
・現場代理人としての実績とは、平成１６年４月１日以降に発注され、同年度以降に完成し、かつ、引渡しが済んでいる工事で、その工事の主任技術者として求められていた資格を契約日から有し、かつ、契約日から完成日までの全工事期間中、現場代理人として従事した工事の実績をいいます。ただし、コリンズに登録されていた者に限ります。
・評価対象の工事実績は１件とし、コリンズに登録された公共機関等発注の工事に限ります。
・余裕期間制度の対象工事は、主任（監理）技術者としての実績は完成日を含む実工期の２分の１以上の連続した期間に従事した実績を、現場代理人としての実績は実工期の全期間に従事した実績を評価の対象とします。</t>
  </si>
  <si>
    <t>評価対象工事①の実績あり</t>
  </si>
  <si>
    <t>当該工事は供用中の桟橋式岸壁の床板、梁等の塩害対策（断面修復、電気防食、表面保護など）を行う工事です。
当該工事を行うにあたり、下記３項目について記述してください。
【項目１　施工計画】　※下記①～③について記述してください。
　①効率的に施工する上での留意点　
　②クリティカルパス等工程管理上の留意点
　③工種毎の施工期間を示した工程表
【項目２　電気防食工の品質管理の留意点】
　電気防食工において確実な導通を確保するために必要な対策とその理由を３つ以内で記述してください。
【項目３　施工上の留意点】
　当該工事の施工環境は一般土木工事と異なります。施工上のリスクとその理由を３つ記述してください。
・これらの記述については、対策を求めていません。そのため履行義務はありません。</t>
  </si>
  <si>
    <t>四日市港管理組合、三重県が総合評価方式で発注した工事で、技術資料又は施工体制確認資料に記載された事項に不履行があった場合の減点は、次式により行います。
　　減点後の貴社の換算前加算点合計＝Ａ－（Ｂ×０．１×Ｃ）
　　　Ａ：貴社の換算前加算点合計
　　　Ｂ：当該工事の換算前加算点満点
　　　Ｃ：不履行工事件数
　　　　　　不履行工事件数とは、当該工事の入札公告日が「技術提案等不履行確定通知書」で通知された不履行による減点の対象となる期間内である工事の件数とします。</t>
  </si>
  <si>
    <t>評価対象工事の実績あり</t>
  </si>
  <si>
    <t>四日市港管理組合管理者</t>
  </si>
  <si>
    <t>あて</t>
  </si>
  <si>
    <t>平成30年度　国港整備　第1号</t>
  </si>
  <si>
    <t>霞ヶ浦地区27号岸壁（-12m）改良工事</t>
  </si>
  <si>
    <t>【新評定点】
≪四日市港管理組合≫平成２９年４月１日以降に完成検査を行った工事の評定点
≪三重県≫平成２８年１０月１日以降に完成検査を行った工事の評定点</t>
  </si>
  <si>
    <t>【旧評定点】
≪四日市港管理組合≫平成２９年３月３１日以前に完成検査を行った評定点
≪三重県≫平成２８年９月３０日以前に完成検査を行った工事の評定点</t>
  </si>
  <si>
    <t>四日市港管理組合、三重県の工事評定点</t>
  </si>
  <si>
    <t>当該工事は供用中の桟橋式岸壁の床板、梁等の塩害対策（断面修復、電気防食、表面保護など）を行う工事です。
当該工事を行うにあたり、下記３項目について記述してください。
【項目１　施工計画】　※下記①～③について記述してください。
　①効率的に施工する上での留意点　
　②クリティカルパス等工程管理上の留意点
　③工種毎の施工期間を示した工程表
【項目２　電気防食工の品質管理の留意点】
　電気防食工において確実な導通を確保するために必要な対策とその理由を３つ以内で記述してください。
【項目３　施工上の留意点】
　当該工事の施工環境は一般土木工事と異なります。施工上のリスクとその理由を３つ記述してください。
・これらの記述については、対策を求めていません。そのため履行義務はありません。</t>
  </si>
  <si>
    <t>【項目３　施工上の留意点】
　当該工事の施工環境は一般土木工事と異なります。施工上のリスクとその理由を３つ記述してください。
・これらの記述については、対策を求めていません。そのため履行義務はありません。</t>
  </si>
  <si>
    <t>【項目２　電気防食工の品質管理の留意点】
　電気防食工において確実な導通を確保するために必要な対策とその理由を３つ以内で記述してください。</t>
  </si>
  <si>
    <t>【項目１　施工計画】</t>
  </si>
  <si>
    <t>維持補修工</t>
  </si>
  <si>
    <t>足場工</t>
  </si>
  <si>
    <t>断面修復工</t>
  </si>
  <si>
    <t>吹付工</t>
  </si>
  <si>
    <t>ひび割れ充填工</t>
  </si>
  <si>
    <t>ひび割れ注入工</t>
  </si>
  <si>
    <t>表面保護工</t>
  </si>
  <si>
    <t>電気防食工</t>
  </si>
  <si>
    <t>配線・配管工</t>
  </si>
  <si>
    <t>総合評価方式評価項目一覧　　【土木一式工事】　除算方式</t>
  </si>
  <si>
    <t>下記の実績（認証取得）の該当項目数により評価します。
①次世代育成支援活動実績
育児休業制度が就業規則等に規定されている場合に評価します。 
②男女共同参画活動実績
女性の職業生活における活躍の推進に関する法律に基づく一般事業主行動計画を策定している場合に評価します。
③障がい者雇用実績
障害者の雇用の促進等に関する法律に基づく障がい者雇用の有無により評価します。
ただし、障がい者雇用が義務付けられていない企業は、障がい者を雇用している場合に評価します。
④ISO1400１、M-EMSの認証取得
当該工事の入札に参加する者が、ISO1400１又はM-EMSのいずれかの認証を取得している場合に評価します。
・ISO14001とM-EMSは重複して評価しません。</t>
  </si>
  <si>
    <t>企業の工事実績</t>
  </si>
  <si>
    <r>
      <t xml:space="preserve">申告工事成績点が　７５点以上　９０点未満　の場合
</t>
    </r>
    <r>
      <rPr>
        <strike/>
        <sz val="12"/>
        <rFont val="ＭＳ Ｐゴシック"/>
        <family val="3"/>
      </rPr>
      <t xml:space="preserve">
</t>
    </r>
    <r>
      <rPr>
        <sz val="12"/>
        <rFont val="ＭＳ Ｐゴシック"/>
        <family val="3"/>
      </rPr>
      <t>計算式１ ＝ （申告工事成績点－７５点）＋５点</t>
    </r>
  </si>
  <si>
    <t>当該工事の入札に参加する者が、ISO9000Sの認証を取得している場合に評価します。</t>
  </si>
  <si>
    <t>当該工事の入札に参加する者が、労働安全衛生マネジメントシステムガイドライン(建設業労働安全衛生マネジメントシステムガイドラインを含む）に沿った取り組みの認証を取得している場合に評価します。</t>
  </si>
  <si>
    <t>受注工事高を評価基準に記載の計算式３により評価します。
・受注工事高は、当初契約工期が当該年度の4月1日から当該工事の入札公告日までの期間を一部でも含む公共機関等発注の当初契約金額2千5百万円以上の土木一式工事を評価の対象とします。
　　受注工事高＝土木一式工事における契約金額／1級技術者数　（1円未満切り捨て）
・「土木一式工事における契約金額」は、以下の計算式により算出した額（Ｐ）の合計とします。
　　Ｐ＝Ａ×Ｂ／Ｃ×Ｄ　（1円未満切り捨て）
　　　Ａ：当初契約金額
　　　Ｂ：当初契約における当該年度分の工期日数
　　　Ｃ：当初契約における全体工期日数
　　　Ｄ：ＪＶ工事の出資比率（単独工事の場合は、100%）
・「1級技術者数」は、当該業種（土木一式工事）にかかる1級技術者とします。
・小規模や雪氷等の業務委託は、評価の対象としません。
・加算点は、小数点以下切り捨てとします。
・当該業種（土木一式工事）にかかる1級技術者がいない場合の加算点は０点です。</t>
  </si>
  <si>
    <t>主任（監理）技術者又は
現場代理人としての工事実績</t>
  </si>
  <si>
    <t>各項目あたりの評価基準・加算点</t>
  </si>
  <si>
    <t>60
(最大20点/項目×３項目)</t>
  </si>
  <si>
    <t>総合評価方式の不履行による加算点の減点</t>
  </si>
  <si>
    <t>当該工事の入札公告日が、四日市港管理組合が総合評価方式で発注した工事で不履行によるペナルティが課されている期間内である場合、「技術提案等不履行確定通知書等」に記載した減点を行います。</t>
  </si>
  <si>
    <t>※技術資料の作成方法及び提出資料は、「技術資料作成上の留意事項」を必ず確認してください。</t>
  </si>
  <si>
    <t>※換算時、小数第３位以下切り捨てとします。</t>
  </si>
  <si>
    <t>当該工事で、技術資料又は施工体制確認資料に記載の内容に不履行があった場合の取り扱い</t>
  </si>
  <si>
    <t>当該工事の履行確認を伴う評価項目に不履行があった場合、「技術提案等不履行確定通知書」により不履行項目・不履行による減点の対象となる期間などを通知します。
「技術提案等不履行確定通知書」に記載した期間に四日市港管理組合が総合評価方式で発注する工事（以下、「発注工事」という。）で、「貴社の換算前加算点合計」から「発注工事の換算前加算点満点」の1割を減点します。
貴社が特定建設工事共同企業体又は経常建設共同企業体の構成員である場合も、「発注工事の換算前加算点満点」の１割を減点します。</t>
  </si>
  <si>
    <t>第167条の4の規定に該当する者でないこと並びに確認資料の内容は、事実と相違ない</t>
  </si>
  <si>
    <t>ことを誓約します。問い合わせ先は次のとおりです。</t>
  </si>
  <si>
    <t>施工箇所地域における工事実績</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</si>
</sst>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yyyy&quot;年&quot;m&quot;月&quot;;@"/>
    <numFmt numFmtId="179" formatCode="#,##0_);[Red]\(#,##0\)"/>
    <numFmt numFmtId="180" formatCode="0&quot;百万円&quot;"/>
    <numFmt numFmtId="181" formatCode="0;&quot;△ &quot;0"/>
    <numFmt numFmtId="182" formatCode="#,##0.00000_ ;[Red]\-#,##0.00000\ "/>
    <numFmt numFmtId="183" formatCode="#,##0.0_ ;[Red]\-#,##0.0\ "/>
    <numFmt numFmtId="184" formatCode="0.00000_ "/>
    <numFmt numFmtId="185" formatCode="0.0_ "/>
    <numFmt numFmtId="186" formatCode="0_ "/>
    <numFmt numFmtId="187" formatCode="0.000000_ "/>
    <numFmt numFmtId="188" formatCode="#,##0.0;[Red]\-#,##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0_);\(0\)"/>
    <numFmt numFmtId="195" formatCode="0_);[Red]\(0\)"/>
    <numFmt numFmtId="196" formatCode="&quot;¥&quot;#,##0_);[Red]\(&quot;¥&quot;#,##0\)"/>
    <numFmt numFmtId="197" formatCode="#,##0_);\(#,##0\)"/>
    <numFmt numFmtId="198" formatCode="0.0_);\(0.0\)"/>
    <numFmt numFmtId="199" formatCode="_ * #,##0.0_ ;_ * \-#,##0.0_ ;_ * &quot;-&quot;_ ;_ @_ "/>
    <numFmt numFmtId="200" formatCode="0.0"/>
    <numFmt numFmtId="201" formatCode="0.000"/>
    <numFmt numFmtId="202" formatCode="0.0000"/>
    <numFmt numFmtId="203" formatCode="0.0;&quot;△ &quot;0.0"/>
    <numFmt numFmtId="204" formatCode="0.00;&quot;△ &quot;0.00"/>
    <numFmt numFmtId="205" formatCode="[$-411]ge\.m\.d;@"/>
    <numFmt numFmtId="206" formatCode="&quot;～&quot;[$-411]ge\.m\.d;@"/>
    <numFmt numFmtId="207" formatCode="0&quot;日&quot;"/>
    <numFmt numFmtId="208" formatCode="&quot;JV &quot;?0&quot;%&quot;"/>
    <numFmt numFmtId="209" formatCode="#,##0.000_ "/>
  </numFmts>
  <fonts count="72">
    <font>
      <sz val="11"/>
      <name val="ＭＳ Ｐゴシック"/>
      <family val="3"/>
    </font>
    <font>
      <sz val="6"/>
      <name val="ＭＳ Ｐゴシック"/>
      <family val="3"/>
    </font>
    <font>
      <sz val="11"/>
      <name val="ＭＳ ゴシック"/>
      <family val="3"/>
    </font>
    <font>
      <sz val="11"/>
      <name val="ＭＳ 明朝"/>
      <family val="1"/>
    </font>
    <font>
      <b/>
      <sz val="18"/>
      <name val="ＭＳ 明朝"/>
      <family val="1"/>
    </font>
    <font>
      <u val="single"/>
      <sz val="11"/>
      <color indexed="12"/>
      <name val="ＭＳ Ｐゴシック"/>
      <family val="3"/>
    </font>
    <font>
      <u val="single"/>
      <sz val="11"/>
      <color indexed="36"/>
      <name val="ＭＳ Ｐゴシック"/>
      <family val="3"/>
    </font>
    <font>
      <sz val="20"/>
      <name val="ＭＳ Ｐゴシック"/>
      <family val="3"/>
    </font>
    <font>
      <b/>
      <sz val="20"/>
      <name val="ＭＳ Ｐゴシック"/>
      <family val="3"/>
    </font>
    <font>
      <sz val="11"/>
      <color indexed="10"/>
      <name val="ＭＳ Ｐゴシック"/>
      <family val="3"/>
    </font>
    <font>
      <sz val="12"/>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6"/>
      <name val="ＭＳ Ｐゴシック"/>
      <family val="3"/>
    </font>
    <font>
      <sz val="24"/>
      <name val="ＭＳ Ｐゴシック"/>
      <family val="3"/>
    </font>
    <font>
      <sz val="10"/>
      <name val="ＭＳ 明朝"/>
      <family val="1"/>
    </font>
    <font>
      <sz val="8"/>
      <name val="ＭＳ 明朝"/>
      <family val="1"/>
    </font>
    <font>
      <sz val="14"/>
      <name val="ＭＳ 明朝"/>
      <family val="1"/>
    </font>
    <font>
      <sz val="9"/>
      <name val="ＭＳ 明朝"/>
      <family val="1"/>
    </font>
    <font>
      <sz val="14"/>
      <name val="ＭＳ ゴシック"/>
      <family val="3"/>
    </font>
    <font>
      <strike/>
      <sz val="12"/>
      <name val="ＭＳ Ｐゴシック"/>
      <family val="3"/>
    </font>
    <font>
      <sz val="18"/>
      <name val="ＭＳ Ｐゴシック"/>
      <family val="3"/>
    </font>
    <font>
      <b/>
      <sz val="14"/>
      <name val="ＭＳ Ｐゴシック"/>
      <family val="3"/>
    </font>
    <font>
      <b/>
      <sz val="11"/>
      <name val="ＭＳ 明朝"/>
      <family val="1"/>
    </font>
    <font>
      <sz val="16"/>
      <color indexed="8"/>
      <name val="ＭＳ Ｐゴシック"/>
      <family val="3"/>
    </font>
    <font>
      <sz val="14"/>
      <color indexed="8"/>
      <name val="ＭＳ Ｐゴシック"/>
      <family val="3"/>
    </font>
    <font>
      <b/>
      <sz val="16"/>
      <color indexed="10"/>
      <name val="ＭＳ Ｐゴシック"/>
      <family val="3"/>
    </font>
    <font>
      <b/>
      <u val="single"/>
      <sz val="11"/>
      <color indexed="10"/>
      <name val="ＭＳ Ｐゴシック"/>
      <family val="3"/>
    </font>
    <font>
      <b/>
      <sz val="20"/>
      <color indexed="8"/>
      <name val="ＭＳ Ｐゴシック"/>
      <family val="3"/>
    </font>
    <font>
      <sz val="12"/>
      <color indexed="8"/>
      <name val="ＭＳ Ｐゴシック"/>
      <family val="3"/>
    </font>
    <font>
      <u val="single"/>
      <sz val="11"/>
      <color indexed="8"/>
      <name val="ＭＳ Ｐゴシック"/>
      <family val="3"/>
    </font>
    <font>
      <sz val="10"/>
      <color indexed="10"/>
      <name val="ＭＳ Ｐゴシック"/>
      <family val="3"/>
    </font>
    <font>
      <b/>
      <sz val="11"/>
      <color indexed="10"/>
      <name val="ＭＳ Ｐゴシック"/>
      <family val="3"/>
    </font>
    <font>
      <sz val="9"/>
      <name val="MS UI Gothic"/>
      <family val="3"/>
    </font>
    <font>
      <b/>
      <sz val="11"/>
      <color indexed="8"/>
      <name val="Calibri"/>
      <family val="2"/>
    </font>
    <font>
      <b/>
      <sz val="11"/>
      <color indexed="10"/>
      <name val="Calibri"/>
      <family val="2"/>
    </font>
    <font>
      <b/>
      <sz val="24"/>
      <color indexed="10"/>
      <name val="ＭＳ Ｐゴシック"/>
      <family val="3"/>
    </font>
    <font>
      <sz val="11"/>
      <color indexed="8"/>
      <name val="Calibri"/>
      <family val="2"/>
    </font>
    <font>
      <sz val="11"/>
      <color indexed="10"/>
      <name val="Calibri"/>
      <family val="2"/>
    </font>
    <font>
      <b/>
      <sz val="12"/>
      <color indexed="10"/>
      <name val="ＭＳ Ｐゴシック"/>
      <family val="3"/>
    </font>
    <font>
      <b/>
      <sz val="14"/>
      <color indexed="10"/>
      <name val="ＭＳ Ｐゴシック"/>
      <family val="3"/>
    </font>
    <font>
      <b/>
      <u val="single"/>
      <sz val="16"/>
      <color indexed="10"/>
      <name val="ＭＳ Ｐゴシック"/>
      <family val="3"/>
    </font>
    <font>
      <sz val="14"/>
      <color indexed="10"/>
      <name val="Calibri"/>
      <family val="2"/>
    </font>
    <font>
      <b/>
      <sz val="14"/>
      <color indexed="10"/>
      <name val="Calibri"/>
      <family val="2"/>
    </font>
    <font>
      <sz val="16"/>
      <color theme="1"/>
      <name val="Calibri"/>
      <family val="3"/>
    </font>
    <font>
      <sz val="14"/>
      <color theme="1"/>
      <name val="Calibri"/>
      <family val="3"/>
    </font>
    <font>
      <sz val="16"/>
      <color theme="1"/>
      <name val="ＭＳ Ｐゴシック"/>
      <family val="3"/>
    </font>
    <font>
      <b/>
      <sz val="16"/>
      <color rgb="FFFF0000"/>
      <name val="ＭＳ Ｐゴシック"/>
      <family val="3"/>
    </font>
    <font>
      <sz val="14"/>
      <name val="Calibri"/>
      <family val="3"/>
    </font>
    <font>
      <sz val="11"/>
      <color theme="1"/>
      <name val="ＭＳ Ｐゴシック"/>
      <family val="3"/>
    </font>
    <font>
      <b/>
      <sz val="20"/>
      <color theme="1"/>
      <name val="ＭＳ Ｐゴシック"/>
      <family val="3"/>
    </font>
    <font>
      <sz val="12"/>
      <color theme="1"/>
      <name val="ＭＳ Ｐゴシック"/>
      <family val="3"/>
    </font>
    <font>
      <u val="single"/>
      <sz val="11"/>
      <color theme="1"/>
      <name val="ＭＳ Ｐゴシック"/>
      <family val="3"/>
    </font>
    <font>
      <sz val="14"/>
      <color theme="1"/>
      <name val="ＭＳ Ｐゴシック"/>
      <family val="3"/>
    </font>
    <font>
      <sz val="11"/>
      <color rgb="FFFF0000"/>
      <name val="ＭＳ Ｐゴシック"/>
      <family val="3"/>
    </font>
    <font>
      <sz val="10"/>
      <color rgb="FFFF000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66"/>
        <bgColor indexed="64"/>
      </patternFill>
    </fill>
    <fill>
      <patternFill patternType="solid">
        <fgColor rgb="FFF79443"/>
        <bgColor indexed="64"/>
      </patternFill>
    </fill>
    <fill>
      <patternFill patternType="solid">
        <fgColor theme="4" tint="0.7999799847602844"/>
        <bgColor indexed="64"/>
      </patternFill>
    </fill>
    <fill>
      <patternFill patternType="solid">
        <fgColor theme="8" tint="0.7999799847602844"/>
        <bgColor indexed="64"/>
      </patternFill>
    </fill>
  </fills>
  <borders count="1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style="double"/>
      <bottom style="thin"/>
    </border>
    <border>
      <left style="thin"/>
      <right>
        <color indexed="63"/>
      </right>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color indexed="63"/>
      </left>
      <right>
        <color indexed="63"/>
      </right>
      <top>
        <color indexed="63"/>
      </top>
      <bottom style="thin"/>
    </border>
    <border>
      <left style="thin"/>
      <right style="thin"/>
      <top style="thin"/>
      <bottom style="double"/>
    </border>
    <border>
      <left style="thin"/>
      <right>
        <color indexed="63"/>
      </right>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right style="medium"/>
      <top/>
      <bottom/>
    </border>
    <border>
      <left style="thin"/>
      <right style="thin"/>
      <top>
        <color indexed="63"/>
      </top>
      <bottom style="double"/>
    </border>
    <border>
      <left style="medium"/>
      <right style="medium"/>
      <top style="medium"/>
      <bottom style="medium"/>
    </border>
    <border>
      <left style="thin"/>
      <right>
        <color indexed="63"/>
      </right>
      <top>
        <color indexed="63"/>
      </top>
      <bottom style="double"/>
    </border>
    <border>
      <left style="thin"/>
      <right>
        <color indexed="63"/>
      </right>
      <top>
        <color indexed="63"/>
      </top>
      <bottom style="thin"/>
    </border>
    <border>
      <left style="medium"/>
      <right style="thin"/>
      <top>
        <color indexed="63"/>
      </top>
      <bottom>
        <color indexed="63"/>
      </bottom>
    </border>
    <border>
      <left style="medium"/>
      <right/>
      <top/>
      <bottom/>
    </border>
    <border>
      <left style="medium"/>
      <right/>
      <top/>
      <bottom style="mediu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style="thin">
        <color rgb="FFFF0000"/>
      </left>
      <right>
        <color indexed="63"/>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color indexed="63"/>
      </right>
      <top style="thin"/>
      <bottom style="thin"/>
    </border>
    <border>
      <left>
        <color indexed="63"/>
      </left>
      <right>
        <color indexed="63"/>
      </right>
      <top>
        <color indexed="63"/>
      </top>
      <bottom style="double"/>
    </border>
    <border>
      <left style="medium"/>
      <right>
        <color indexed="63"/>
      </right>
      <top>
        <color indexed="63"/>
      </top>
      <bottom style="double"/>
    </border>
    <border>
      <left/>
      <right style="medium"/>
      <top/>
      <bottom style="double"/>
    </border>
    <border>
      <left style="thin"/>
      <right>
        <color indexed="63"/>
      </right>
      <top>
        <color indexed="63"/>
      </top>
      <bottom style="hair"/>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hair"/>
      <right style="thin"/>
      <top style="thin"/>
      <bottom style="thin"/>
    </border>
    <border>
      <left style="hair"/>
      <right style="medium"/>
      <top style="thin"/>
      <bottom style="thin"/>
    </border>
    <border>
      <left style="thin"/>
      <right style="thin"/>
      <top style="double"/>
      <bottom>
        <color indexed="63"/>
      </bottom>
    </border>
    <border diagonalUp="1">
      <left style="thin"/>
      <right style="thin"/>
      <top style="double"/>
      <bottom style="thin"/>
      <diagonal style="dotted">
        <color rgb="FFFF0000"/>
      </diagonal>
    </border>
    <border>
      <left>
        <color indexed="63"/>
      </left>
      <right style="thin"/>
      <top style="double"/>
      <bottom style="thin"/>
    </border>
    <border>
      <left>
        <color indexed="63"/>
      </left>
      <right style="thin"/>
      <top>
        <color indexed="63"/>
      </top>
      <bottom style="double"/>
    </border>
    <border>
      <left>
        <color indexed="63"/>
      </left>
      <right>
        <color indexed="63"/>
      </right>
      <top style="double"/>
      <bottom style="thin"/>
    </border>
    <border>
      <left style="thin"/>
      <right>
        <color indexed="63"/>
      </right>
      <top style="double"/>
      <bottom>
        <color indexed="63"/>
      </bottom>
    </border>
    <border>
      <left>
        <color indexed="63"/>
      </left>
      <right style="thin"/>
      <top style="thin"/>
      <bottom style="double"/>
    </border>
    <border>
      <left>
        <color indexed="63"/>
      </left>
      <right style="thin"/>
      <top style="double"/>
      <bottom>
        <color indexed="63"/>
      </bottom>
    </border>
    <border>
      <left style="medium"/>
      <right>
        <color indexed="63"/>
      </right>
      <top style="medium"/>
      <bottom style="medium"/>
    </border>
    <border>
      <left>
        <color indexed="63"/>
      </left>
      <right style="medium"/>
      <top style="medium"/>
      <bottom style="medium"/>
    </border>
    <border>
      <left style="thin"/>
      <right style="thin"/>
      <top style="hair"/>
      <bottom>
        <color indexed="63"/>
      </bottom>
    </border>
    <border>
      <left style="thin"/>
      <right style="thin"/>
      <top>
        <color indexed="63"/>
      </top>
      <bottom style="hair"/>
    </border>
    <border>
      <left style="thin"/>
      <right style="thin"/>
      <top style="double"/>
      <bottom style="double"/>
    </border>
    <border>
      <left>
        <color indexed="63"/>
      </left>
      <right style="thin">
        <color rgb="FFFF0000"/>
      </right>
      <top>
        <color indexed="63"/>
      </top>
      <bottom>
        <color indexed="63"/>
      </bottom>
    </border>
    <border>
      <left>
        <color indexed="63"/>
      </left>
      <right style="thin">
        <color rgb="FFFF0000"/>
      </right>
      <top>
        <color indexed="63"/>
      </top>
      <bottom style="thin">
        <color rgb="FFFF0000"/>
      </bottom>
    </border>
    <border>
      <left style="thin">
        <color rgb="FFFF0000"/>
      </left>
      <right>
        <color indexed="63"/>
      </right>
      <top>
        <color indexed="63"/>
      </top>
      <bottom style="hair"/>
    </border>
    <border>
      <left>
        <color indexed="63"/>
      </left>
      <right>
        <color indexed="63"/>
      </right>
      <top>
        <color indexed="63"/>
      </top>
      <bottom style="hair"/>
    </border>
    <border>
      <left>
        <color indexed="63"/>
      </left>
      <right style="thin">
        <color rgb="FFFF0000"/>
      </right>
      <top>
        <color indexed="63"/>
      </top>
      <bottom style="hair"/>
    </border>
    <border>
      <left style="thin">
        <color rgb="FFFF0000"/>
      </left>
      <right>
        <color indexed="63"/>
      </right>
      <top style="hair"/>
      <bottom style="thin">
        <color rgb="FFFF0000"/>
      </bottom>
    </border>
    <border>
      <left>
        <color indexed="63"/>
      </left>
      <right>
        <color indexed="63"/>
      </right>
      <top style="hair"/>
      <bottom style="thin">
        <color rgb="FFFF0000"/>
      </bottom>
    </border>
    <border>
      <left>
        <color indexed="63"/>
      </left>
      <right style="thin">
        <color rgb="FFFF0000"/>
      </right>
      <top style="hair"/>
      <bottom style="thin">
        <color rgb="FFFF0000"/>
      </bottom>
    </border>
    <border>
      <left>
        <color indexed="63"/>
      </left>
      <right style="thin">
        <color rgb="FFFF0000"/>
      </right>
      <top style="thin">
        <color rgb="FFFF0000"/>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diagonalDown="1">
      <left style="thin"/>
      <right style="thin"/>
      <top style="thin"/>
      <bottom>
        <color indexed="63"/>
      </bottom>
      <diagonal style="thin"/>
    </border>
    <border diagonalDown="1">
      <left style="thin"/>
      <right style="medium"/>
      <top style="thin"/>
      <bottom>
        <color indexed="63"/>
      </bottom>
      <diagonal style="thin"/>
    </border>
    <border diagonalDown="1">
      <left style="thin"/>
      <right style="thin"/>
      <top>
        <color indexed="63"/>
      </top>
      <bottom style="thin"/>
      <diagonal style="thin"/>
    </border>
    <border diagonalDown="1">
      <left style="thin"/>
      <right style="medium"/>
      <top>
        <color indexed="63"/>
      </top>
      <bottom style="thin"/>
      <diagonal style="thin"/>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thin"/>
      <right style="medium"/>
      <top style="thin"/>
      <bottom style="thin"/>
    </border>
    <border>
      <left style="hair"/>
      <right style="hair"/>
      <top style="hair"/>
      <bottom style="hair"/>
    </border>
    <border>
      <left style="hair"/>
      <right style="hair"/>
      <top style="hair"/>
      <bottom style="thin"/>
    </border>
    <border>
      <left style="hair"/>
      <right style="hair"/>
      <top style="thin"/>
      <bottom style="hair"/>
    </border>
    <border>
      <left style="medium"/>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medium"/>
      <top style="thin"/>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style="thin"/>
    </border>
    <border>
      <left>
        <color indexed="63"/>
      </left>
      <right style="medium"/>
      <top style="thin"/>
      <bottom style="thin"/>
    </border>
    <border>
      <left style="hair"/>
      <right>
        <color indexed="63"/>
      </right>
      <top style="thin"/>
      <bottom>
        <color indexed="63"/>
      </bottom>
    </border>
    <border>
      <left style="hair"/>
      <right>
        <color indexed="63"/>
      </right>
      <top>
        <color indexed="63"/>
      </top>
      <bottom style="double"/>
    </border>
    <border>
      <left style="medium"/>
      <right/>
      <top style="double"/>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medium"/>
      <top style="hair"/>
      <bottom style="hair"/>
    </border>
    <border>
      <left style="hair"/>
      <right>
        <color indexed="63"/>
      </right>
      <top style="hair"/>
      <bottom style="thin"/>
    </border>
    <border>
      <left>
        <color indexed="63"/>
      </left>
      <right style="medium"/>
      <top style="hair"/>
      <bottom style="thin"/>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left>
        <color indexed="63"/>
      </left>
      <right style="hair"/>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6" fillId="0" borderId="0" applyNumberFormat="0" applyFill="0" applyBorder="0" applyAlignment="0" applyProtection="0"/>
    <xf numFmtId="0" fontId="27" fillId="4" borderId="0" applyNumberFormat="0" applyBorder="0" applyAlignment="0" applyProtection="0"/>
  </cellStyleXfs>
  <cellXfs count="87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Alignment="1">
      <alignment vertical="center"/>
    </xf>
    <xf numFmtId="0" fontId="3" fillId="0" borderId="0" xfId="0" applyFont="1" applyAlignment="1" applyProtection="1">
      <alignment vertical="center"/>
      <protection locked="0"/>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8" fillId="0" borderId="0" xfId="0" applyFont="1" applyAlignment="1">
      <alignment vertical="center"/>
    </xf>
    <xf numFmtId="181" fontId="28" fillId="0" borderId="11" xfId="42" applyNumberFormat="1" applyFont="1" applyBorder="1" applyAlignment="1">
      <alignment horizontal="center" vertical="center"/>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Border="1" applyAlignment="1">
      <alignment horizontal="center" vertical="center"/>
    </xf>
    <xf numFmtId="0" fontId="0" fillId="0" borderId="13" xfId="0" applyFont="1" applyBorder="1" applyAlignment="1">
      <alignment horizontal="center" vertical="center" wrapText="1"/>
    </xf>
    <xf numFmtId="0" fontId="28" fillId="0" borderId="14" xfId="0" applyFont="1" applyFill="1" applyBorder="1" applyAlignment="1">
      <alignment horizontal="center" vertical="center"/>
    </xf>
    <xf numFmtId="0" fontId="0" fillId="0" borderId="15" xfId="0" applyFont="1" applyFill="1" applyBorder="1" applyAlignment="1">
      <alignment horizontal="center" vertical="center" shrinkToFit="1"/>
    </xf>
    <xf numFmtId="0" fontId="60" fillId="0" borderId="16" xfId="0" applyFont="1" applyBorder="1" applyAlignment="1">
      <alignment vertical="center"/>
    </xf>
    <xf numFmtId="0" fontId="60" fillId="0" borderId="17"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61" fillId="0" borderId="19" xfId="0" applyFont="1" applyBorder="1" applyAlignment="1">
      <alignment vertical="top" wrapText="1"/>
    </xf>
    <xf numFmtId="0" fontId="61" fillId="0" borderId="20" xfId="0" applyFont="1" applyBorder="1" applyAlignment="1">
      <alignment vertical="top" wrapText="1"/>
    </xf>
    <xf numFmtId="0" fontId="61" fillId="0" borderId="17" xfId="0" applyFont="1" applyBorder="1" applyAlignment="1">
      <alignment vertical="center"/>
    </xf>
    <xf numFmtId="0" fontId="28" fillId="0" borderId="17" xfId="0" applyFont="1" applyBorder="1" applyAlignment="1">
      <alignment vertical="center"/>
    </xf>
    <xf numFmtId="0" fontId="62" fillId="0" borderId="11" xfId="42" applyNumberFormat="1" applyFont="1" applyBorder="1" applyAlignment="1">
      <alignment horizontal="center" vertical="center"/>
    </xf>
    <xf numFmtId="0" fontId="63" fillId="0" borderId="10" xfId="0" applyFont="1" applyBorder="1" applyAlignment="1">
      <alignment horizontal="center" vertical="center"/>
    </xf>
    <xf numFmtId="0" fontId="29" fillId="0" borderId="0" xfId="0" applyFont="1" applyAlignment="1">
      <alignment vertical="center"/>
    </xf>
    <xf numFmtId="0" fontId="11" fillId="0" borderId="21" xfId="0" applyFont="1" applyBorder="1" applyAlignment="1">
      <alignment vertical="center"/>
    </xf>
    <xf numFmtId="0" fontId="0" fillId="0" borderId="22" xfId="0" applyFont="1" applyBorder="1" applyAlignment="1">
      <alignment horizontal="center" vertical="center" wrapText="1"/>
    </xf>
    <xf numFmtId="0" fontId="0" fillId="0" borderId="22" xfId="0" applyFont="1" applyBorder="1" applyAlignment="1">
      <alignment horizontal="center" vertical="center"/>
    </xf>
    <xf numFmtId="0" fontId="28" fillId="0" borderId="0" xfId="0" applyFont="1" applyAlignment="1">
      <alignment vertical="center"/>
    </xf>
    <xf numFmtId="0" fontId="28" fillId="0" borderId="14" xfId="0" applyFont="1" applyFill="1" applyBorder="1" applyAlignment="1">
      <alignment horizontal="center" vertical="center" wrapText="1"/>
    </xf>
    <xf numFmtId="0" fontId="0" fillId="0" borderId="2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181" fontId="28" fillId="24" borderId="11" xfId="0" applyNumberFormat="1" applyFont="1" applyFill="1" applyBorder="1" applyAlignment="1" applyProtection="1" quotePrefix="1">
      <alignment horizontal="center" vertical="center" wrapText="1"/>
      <protection locked="0"/>
    </xf>
    <xf numFmtId="0" fontId="3" fillId="0" borderId="24" xfId="0" applyFont="1" applyBorder="1" applyAlignment="1">
      <alignment vertical="center"/>
    </xf>
    <xf numFmtId="0" fontId="3" fillId="0" borderId="25" xfId="0" applyFont="1" applyBorder="1" applyAlignment="1">
      <alignment vertical="center"/>
    </xf>
    <xf numFmtId="0" fontId="2" fillId="0" borderId="0" xfId="0" applyFont="1" applyAlignment="1" applyProtection="1">
      <alignment vertical="center"/>
      <protection locked="0"/>
    </xf>
    <xf numFmtId="0" fontId="3" fillId="0" borderId="0" xfId="0" applyFont="1" applyAlignment="1">
      <alignment vertical="top"/>
    </xf>
    <xf numFmtId="0" fontId="28" fillId="0" borderId="12" xfId="0" applyFont="1" applyFill="1" applyBorder="1" applyAlignment="1" applyProtection="1">
      <alignment vertical="center" shrinkToFit="1"/>
      <protection/>
    </xf>
    <xf numFmtId="0" fontId="28" fillId="0" borderId="26" xfId="0" applyFont="1" applyBorder="1" applyAlignment="1" applyProtection="1">
      <alignment vertical="center" shrinkToFit="1"/>
      <protection/>
    </xf>
    <xf numFmtId="0" fontId="61" fillId="24" borderId="10" xfId="0" applyFont="1" applyFill="1" applyBorder="1" applyAlignment="1">
      <alignment vertical="center"/>
    </xf>
    <xf numFmtId="0" fontId="61" fillId="25" borderId="10" xfId="0" applyFont="1" applyFill="1" applyBorder="1" applyAlignment="1">
      <alignment vertical="center"/>
    </xf>
    <xf numFmtId="0" fontId="61" fillId="0" borderId="0" xfId="0" applyFont="1" applyBorder="1" applyAlignment="1">
      <alignment horizontal="left" vertical="top" wrapText="1"/>
    </xf>
    <xf numFmtId="0" fontId="61" fillId="0" borderId="27" xfId="0" applyFont="1" applyBorder="1" applyAlignment="1">
      <alignment horizontal="left" vertical="top" wrapText="1"/>
    </xf>
    <xf numFmtId="0" fontId="0" fillId="0" borderId="28" xfId="0" applyFont="1" applyFill="1" applyBorder="1" applyAlignment="1">
      <alignment horizontal="center" vertical="center" wrapText="1"/>
    </xf>
    <xf numFmtId="0" fontId="0" fillId="0" borderId="28" xfId="42" applyNumberFormat="1" applyFont="1" applyBorder="1" applyAlignment="1" quotePrefix="1">
      <alignment horizontal="center" vertical="center" wrapText="1"/>
    </xf>
    <xf numFmtId="0" fontId="62" fillId="0" borderId="26" xfId="42" applyNumberFormat="1" applyFont="1" applyBorder="1" applyAlignment="1">
      <alignment horizontal="center" vertical="center"/>
    </xf>
    <xf numFmtId="0" fontId="63" fillId="0" borderId="29" xfId="0" applyFont="1" applyBorder="1" applyAlignment="1">
      <alignment horizontal="center" vertical="center"/>
    </xf>
    <xf numFmtId="0" fontId="0" fillId="0" borderId="30" xfId="42" applyNumberFormat="1" applyFont="1" applyBorder="1" applyAlignment="1" quotePrefix="1">
      <alignment horizontal="center" vertical="center" wrapText="1"/>
    </xf>
    <xf numFmtId="0" fontId="62" fillId="0" borderId="31" xfId="42" applyNumberFormat="1" applyFont="1" applyBorder="1" applyAlignment="1">
      <alignment horizontal="center" vertical="center"/>
    </xf>
    <xf numFmtId="0" fontId="61" fillId="0" borderId="32" xfId="0" applyFont="1" applyBorder="1" applyAlignment="1">
      <alignment horizontal="right" vertical="center"/>
    </xf>
    <xf numFmtId="0" fontId="3" fillId="0" borderId="0" xfId="0" applyFont="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8" fillId="0" borderId="10"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protection/>
    </xf>
    <xf numFmtId="0" fontId="28" fillId="0" borderId="26" xfId="0" applyFont="1" applyFill="1" applyBorder="1" applyAlignment="1" applyProtection="1">
      <alignment horizontal="center" vertical="center" textRotation="180"/>
      <protection/>
    </xf>
    <xf numFmtId="0" fontId="0" fillId="0" borderId="12" xfId="0" applyFont="1" applyBorder="1" applyAlignment="1">
      <alignment horizontal="center" vertical="center" wrapText="1"/>
    </xf>
    <xf numFmtId="0" fontId="0" fillId="0" borderId="28" xfId="0" applyFont="1" applyBorder="1" applyAlignment="1">
      <alignment horizontal="center" vertical="center" wrapText="1"/>
    </xf>
    <xf numFmtId="0" fontId="28" fillId="0" borderId="28" xfId="0" applyFont="1" applyBorder="1" applyAlignment="1">
      <alignment horizontal="center" vertical="center"/>
    </xf>
    <xf numFmtId="0" fontId="28" fillId="0" borderId="11" xfId="0" applyFont="1" applyBorder="1" applyAlignment="1">
      <alignment horizontal="center" vertical="center" textRotation="255"/>
    </xf>
    <xf numFmtId="0" fontId="3" fillId="0" borderId="25" xfId="0" applyFont="1" applyBorder="1" applyAlignment="1" applyProtection="1">
      <alignment vertical="center"/>
      <protection locked="0"/>
    </xf>
    <xf numFmtId="0" fontId="0" fillId="0" borderId="24" xfId="0" applyFont="1" applyBorder="1" applyAlignment="1">
      <alignment horizontal="center" vertical="center" shrinkToFit="1"/>
    </xf>
    <xf numFmtId="0" fontId="28" fillId="0" borderId="26" xfId="0" applyFont="1" applyFill="1" applyBorder="1" applyAlignment="1" applyProtection="1">
      <alignment horizontal="left" vertical="center"/>
      <protection/>
    </xf>
    <xf numFmtId="0" fontId="61" fillId="0" borderId="0" xfId="0" applyFont="1" applyBorder="1" applyAlignment="1">
      <alignment vertical="center"/>
    </xf>
    <xf numFmtId="0" fontId="61" fillId="0" borderId="0" xfId="0" applyFont="1" applyBorder="1" applyAlignment="1">
      <alignment vertical="top" wrapText="1"/>
    </xf>
    <xf numFmtId="0" fontId="61" fillId="0" borderId="33" xfId="0" applyFont="1" applyBorder="1" applyAlignment="1">
      <alignment horizontal="right" vertical="center"/>
    </xf>
    <xf numFmtId="0" fontId="61" fillId="0" borderId="27" xfId="0" applyFont="1" applyBorder="1" applyAlignment="1">
      <alignment vertical="top" wrapText="1"/>
    </xf>
    <xf numFmtId="0" fontId="3" fillId="0" borderId="0" xfId="0" applyFont="1" applyBorder="1" applyAlignment="1" applyProtection="1">
      <alignment horizontal="left" vertical="center"/>
      <protection locked="0"/>
    </xf>
    <xf numFmtId="0" fontId="64" fillId="0" borderId="34" xfId="0" applyFont="1" applyBorder="1" applyAlignment="1">
      <alignment horizontal="right" vertical="center"/>
    </xf>
    <xf numFmtId="0" fontId="64" fillId="0" borderId="19" xfId="0" applyFont="1" applyBorder="1" applyAlignment="1">
      <alignment vertical="center"/>
    </xf>
    <xf numFmtId="0" fontId="65" fillId="0" borderId="0" xfId="0" applyFont="1" applyFill="1" applyAlignment="1" applyProtection="1">
      <alignment vertical="center"/>
      <protection/>
    </xf>
    <xf numFmtId="0" fontId="65" fillId="0" borderId="0" xfId="0" applyFont="1" applyFill="1" applyAlignment="1" applyProtection="1">
      <alignment horizontal="center" vertical="center"/>
      <protection/>
    </xf>
    <xf numFmtId="0" fontId="66" fillId="0" borderId="0" xfId="0" applyFont="1" applyFill="1" applyAlignment="1" applyProtection="1">
      <alignment vertical="center"/>
      <protection/>
    </xf>
    <xf numFmtId="0" fontId="65" fillId="0" borderId="0" xfId="0" applyFont="1" applyFill="1" applyAlignment="1" applyProtection="1">
      <alignment vertical="center"/>
      <protection/>
    </xf>
    <xf numFmtId="0" fontId="67" fillId="0" borderId="0" xfId="0" applyFont="1" applyFill="1" applyAlignment="1" applyProtection="1">
      <alignment vertical="center"/>
      <protection/>
    </xf>
    <xf numFmtId="0" fontId="68" fillId="0" borderId="0" xfId="43" applyFont="1" applyFill="1" applyAlignment="1" applyProtection="1">
      <alignment horizontal="right" vertical="center"/>
      <protection/>
    </xf>
    <xf numFmtId="0" fontId="65" fillId="0" borderId="0" xfId="42" applyNumberFormat="1" applyFont="1" applyFill="1" applyBorder="1" applyAlignment="1" applyProtection="1">
      <alignment vertical="center"/>
      <protection/>
    </xf>
    <xf numFmtId="0" fontId="65" fillId="0" borderId="0" xfId="0" applyFont="1" applyFill="1" applyBorder="1" applyAlignment="1" applyProtection="1">
      <alignment vertical="center"/>
      <protection/>
    </xf>
    <xf numFmtId="0" fontId="69" fillId="0" borderId="26" xfId="0" applyFont="1" applyFill="1" applyBorder="1" applyAlignment="1" applyProtection="1">
      <alignment horizontal="left" vertical="center"/>
      <protection/>
    </xf>
    <xf numFmtId="0" fontId="2" fillId="0" borderId="0" xfId="0" applyFont="1" applyAlignment="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shrinkToFit="1"/>
      <protection locked="0"/>
    </xf>
    <xf numFmtId="0" fontId="0" fillId="0" borderId="10" xfId="0" applyFont="1" applyFill="1" applyBorder="1" applyAlignment="1">
      <alignment horizontal="center" vertical="center"/>
    </xf>
    <xf numFmtId="0" fontId="28" fillId="0" borderId="22" xfId="0" applyFont="1" applyFill="1" applyBorder="1" applyAlignment="1">
      <alignment horizontal="center" vertical="center" wrapText="1"/>
    </xf>
    <xf numFmtId="0" fontId="0" fillId="0" borderId="22" xfId="0" applyFont="1" applyFill="1" applyBorder="1" applyAlignment="1">
      <alignment horizontal="center" vertical="center" shrinkToFit="1"/>
    </xf>
    <xf numFmtId="0" fontId="28"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0" fillId="0" borderId="0" xfId="0" applyFont="1" applyBorder="1" applyAlignment="1">
      <alignment horizontal="center" vertical="center" wrapText="1"/>
    </xf>
    <xf numFmtId="0" fontId="0" fillId="0" borderId="0" xfId="0" applyFont="1" applyFill="1" applyBorder="1" applyAlignment="1">
      <alignment vertical="center"/>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21" xfId="0" applyFont="1" applyBorder="1" applyAlignment="1">
      <alignment horizontal="center" vertical="center" wrapText="1"/>
    </xf>
    <xf numFmtId="0" fontId="3" fillId="0" borderId="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textRotation="255"/>
      <protection locked="0"/>
    </xf>
    <xf numFmtId="2" fontId="3" fillId="0" borderId="0"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3" fillId="0" borderId="25" xfId="0" applyFont="1" applyBorder="1" applyAlignment="1" applyProtection="1">
      <alignment horizontal="center" vertical="center"/>
      <protection locked="0"/>
    </xf>
    <xf numFmtId="0" fontId="0" fillId="0" borderId="0" xfId="0" applyFont="1" applyAlignment="1" applyProtection="1">
      <alignment horizontal="left" vertical="center"/>
      <protection/>
    </xf>
    <xf numFmtId="0" fontId="3" fillId="0" borderId="0" xfId="0" applyFont="1" applyAlignment="1" applyProtection="1">
      <alignment vertical="center" wrapText="1"/>
      <protection locked="0"/>
    </xf>
    <xf numFmtId="12" fontId="3" fillId="0" borderId="0" xfId="0" applyNumberFormat="1" applyFont="1" applyBorder="1" applyAlignment="1" applyProtection="1">
      <alignment horizontal="center" vertical="center" wrapText="1"/>
      <protection locked="0"/>
    </xf>
    <xf numFmtId="201" fontId="3" fillId="0" borderId="0" xfId="0" applyNumberFormat="1" applyFont="1" applyBorder="1" applyAlignment="1" applyProtection="1">
      <alignment horizontal="center" vertical="center" wrapText="1"/>
      <protection locked="0"/>
    </xf>
    <xf numFmtId="209" fontId="3" fillId="0" borderId="0" xfId="0" applyNumberFormat="1" applyFont="1" applyFill="1" applyBorder="1" applyAlignment="1" applyProtection="1">
      <alignment horizontal="center" vertical="center" wrapText="1"/>
      <protection locked="0"/>
    </xf>
    <xf numFmtId="0" fontId="3" fillId="0" borderId="33" xfId="0" applyFont="1" applyBorder="1" applyAlignment="1" applyProtection="1" quotePrefix="1">
      <alignment horizontal="right" vertical="center" wrapText="1"/>
      <protection locked="0"/>
    </xf>
    <xf numFmtId="0" fontId="3" fillId="0" borderId="0" xfId="0" applyFont="1" applyBorder="1" applyAlignment="1" applyProtection="1">
      <alignment horizontal="right" vertical="center"/>
      <protection locked="0"/>
    </xf>
    <xf numFmtId="0" fontId="3" fillId="0" borderId="0" xfId="0" applyFont="1" applyBorder="1" applyAlignment="1" applyProtection="1" quotePrefix="1">
      <alignment horizontal="right" vertical="center" wrapText="1"/>
      <protection locked="0"/>
    </xf>
    <xf numFmtId="0" fontId="3" fillId="0" borderId="34" xfId="0" applyFont="1" applyBorder="1" applyAlignment="1" applyProtection="1" quotePrefix="1">
      <alignment horizontal="right" vertical="center" wrapText="1"/>
      <protection locked="0"/>
    </xf>
    <xf numFmtId="0" fontId="3" fillId="0" borderId="19" xfId="0" applyFont="1" applyBorder="1" applyAlignment="1" applyProtection="1" quotePrefix="1">
      <alignment horizontal="right" vertical="center" wrapText="1"/>
      <protection locked="0"/>
    </xf>
    <xf numFmtId="0" fontId="3" fillId="0" borderId="0" xfId="0" applyFont="1" applyFill="1" applyAlignment="1" applyProtection="1">
      <alignment vertical="center"/>
      <protection locked="0"/>
    </xf>
    <xf numFmtId="0" fontId="70" fillId="0" borderId="35" xfId="0" applyFont="1" applyBorder="1" applyAlignment="1" applyProtection="1">
      <alignment vertical="center"/>
      <protection locked="0"/>
    </xf>
    <xf numFmtId="0" fontId="70" fillId="0" borderId="36" xfId="0" applyFont="1" applyBorder="1" applyAlignment="1" applyProtection="1">
      <alignment vertical="center"/>
      <protection locked="0"/>
    </xf>
    <xf numFmtId="0" fontId="71" fillId="0" borderId="36" xfId="0" applyFont="1" applyBorder="1" applyAlignment="1" applyProtection="1">
      <alignment vertical="center" wrapText="1"/>
      <protection locked="0"/>
    </xf>
    <xf numFmtId="0" fontId="70" fillId="0" borderId="37" xfId="0" applyFont="1" applyBorder="1" applyAlignment="1" applyProtection="1">
      <alignment vertical="center"/>
      <protection locked="0"/>
    </xf>
    <xf numFmtId="0" fontId="70" fillId="0" borderId="0" xfId="0" applyFont="1" applyBorder="1" applyAlignment="1" applyProtection="1">
      <alignment vertical="center"/>
      <protection locked="0"/>
    </xf>
    <xf numFmtId="0" fontId="71" fillId="0" borderId="0" xfId="0" applyFont="1" applyBorder="1" applyAlignment="1" applyProtection="1">
      <alignment vertical="center" wrapText="1"/>
      <protection locked="0"/>
    </xf>
    <xf numFmtId="0" fontId="70" fillId="0" borderId="38" xfId="0" applyFont="1" applyBorder="1" applyAlignment="1" applyProtection="1">
      <alignment vertical="center"/>
      <protection locked="0"/>
    </xf>
    <xf numFmtId="0" fontId="70" fillId="0" borderId="39" xfId="0" applyFont="1" applyBorder="1" applyAlignment="1" applyProtection="1">
      <alignment vertical="center"/>
      <protection locked="0"/>
    </xf>
    <xf numFmtId="0" fontId="70" fillId="0" borderId="39" xfId="0" applyFont="1" applyBorder="1" applyAlignment="1" applyProtection="1">
      <alignment horizontal="right" vertical="center"/>
      <protection locked="0"/>
    </xf>
    <xf numFmtId="0" fontId="71" fillId="0" borderId="39" xfId="0" applyFont="1" applyBorder="1" applyAlignment="1" applyProtection="1">
      <alignment vertical="center" wrapText="1"/>
      <protection locked="0"/>
    </xf>
    <xf numFmtId="0" fontId="3" fillId="0" borderId="33"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wrapText="1"/>
      <protection locked="0"/>
    </xf>
    <xf numFmtId="0" fontId="3" fillId="0" borderId="27"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3" fillId="0" borderId="40" xfId="0" applyFont="1" applyBorder="1" applyAlignment="1" applyProtection="1">
      <alignment vertical="center"/>
      <protection locked="0"/>
    </xf>
    <xf numFmtId="0" fontId="70" fillId="0" borderId="0" xfId="0" applyFont="1" applyAlignment="1" applyProtection="1">
      <alignment horizontal="left" vertical="center"/>
      <protection locked="0"/>
    </xf>
    <xf numFmtId="0" fontId="3" fillId="0" borderId="33"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43" xfId="0" applyFont="1" applyBorder="1" applyAlignment="1" applyProtection="1">
      <alignment vertical="center"/>
      <protection locked="0"/>
    </xf>
    <xf numFmtId="206" fontId="31" fillId="0" borderId="44" xfId="49" applyNumberFormat="1" applyFont="1" applyFill="1" applyBorder="1" applyAlignment="1" applyProtection="1">
      <alignment vertical="center" shrinkToFit="1"/>
      <protection locked="0"/>
    </xf>
    <xf numFmtId="0" fontId="3" fillId="0" borderId="33" xfId="0" applyFont="1" applyBorder="1" applyAlignment="1" applyProtection="1" quotePrefix="1">
      <alignment horizontal="left" vertical="center"/>
      <protection locked="0"/>
    </xf>
    <xf numFmtId="0" fontId="3" fillId="0" borderId="0" xfId="0" applyFont="1" applyBorder="1" applyAlignment="1" applyProtection="1" quotePrefix="1">
      <alignment horizontal="right" vertical="center"/>
      <protection locked="0"/>
    </xf>
    <xf numFmtId="0" fontId="3" fillId="0" borderId="0" xfId="0" applyFont="1" applyBorder="1" applyAlignment="1" applyProtection="1" quotePrefix="1">
      <alignment horizontal="left" vertical="center" wrapText="1"/>
      <protection locked="0"/>
    </xf>
    <xf numFmtId="0" fontId="3" fillId="0" borderId="27" xfId="0" applyFont="1" applyBorder="1" applyAlignment="1" applyProtection="1" quotePrefix="1">
      <alignment horizontal="left" vertical="center" wrapText="1"/>
      <protection locked="0"/>
    </xf>
    <xf numFmtId="0" fontId="3" fillId="0" borderId="33" xfId="0" applyFont="1" applyBorder="1" applyAlignment="1" applyProtection="1" quotePrefix="1">
      <alignment horizontal="right" vertical="center"/>
      <protection locked="0"/>
    </xf>
    <xf numFmtId="0" fontId="3" fillId="0" borderId="34"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7" xfId="0" applyFont="1" applyBorder="1" applyAlignment="1" applyProtection="1" quotePrefix="1">
      <alignment horizontal="right" vertical="center" wrapText="1"/>
      <protection locked="0"/>
    </xf>
    <xf numFmtId="0" fontId="3" fillId="0" borderId="17"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4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0" xfId="0" applyFont="1" applyBorder="1" applyAlignment="1" applyProtection="1" quotePrefix="1">
      <alignment horizontal="center" vertical="center" wrapText="1"/>
      <protection locked="0"/>
    </xf>
    <xf numFmtId="0" fontId="0" fillId="0" borderId="0" xfId="0" applyFont="1" applyBorder="1" applyAlignment="1">
      <alignment vertical="center"/>
    </xf>
    <xf numFmtId="0" fontId="3" fillId="0" borderId="0" xfId="0" applyFont="1" applyFill="1" applyBorder="1" applyAlignment="1" applyProtection="1">
      <alignment horizontal="center" vertical="center" wrapText="1"/>
      <protection locked="0"/>
    </xf>
    <xf numFmtId="209"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left" vertical="center" wrapText="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quotePrefix="1">
      <alignment horizontal="center" vertical="center" wrapText="1"/>
      <protection locked="0"/>
    </xf>
    <xf numFmtId="0" fontId="3" fillId="0" borderId="41"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0" borderId="42" xfId="0" applyFont="1" applyBorder="1" applyAlignment="1" applyProtection="1">
      <alignment horizontal="right" vertical="center" wrapText="1"/>
      <protection locked="0"/>
    </xf>
    <xf numFmtId="0" fontId="3" fillId="0" borderId="41" xfId="0" applyFont="1" applyBorder="1" applyAlignment="1" applyProtection="1">
      <alignment horizontal="right" vertical="center" wrapText="1"/>
      <protection locked="0"/>
    </xf>
    <xf numFmtId="0" fontId="3" fillId="0" borderId="27" xfId="0" applyFont="1" applyBorder="1" applyAlignment="1" applyProtection="1">
      <alignment vertical="center" wrapText="1"/>
      <protection locked="0"/>
    </xf>
    <xf numFmtId="12" fontId="3" fillId="0" borderId="0" xfId="0" applyNumberFormat="1" applyFont="1" applyFill="1" applyBorder="1" applyAlignment="1" applyProtection="1">
      <alignment horizontal="center" vertical="center" wrapText="1"/>
      <protection locked="0"/>
    </xf>
    <xf numFmtId="201" fontId="3" fillId="0" borderId="0" xfId="0" applyNumberFormat="1" applyFont="1" applyFill="1" applyBorder="1" applyAlignment="1" applyProtection="1">
      <alignment horizontal="center" vertical="center" wrapText="1"/>
      <protection/>
    </xf>
    <xf numFmtId="0" fontId="70" fillId="0" borderId="0" xfId="0" applyFont="1" applyBorder="1" applyAlignment="1" applyProtection="1">
      <alignment horizontal="right" vertical="center"/>
      <protection locked="0"/>
    </xf>
    <xf numFmtId="206" fontId="71" fillId="0" borderId="0" xfId="49" applyNumberFormat="1" applyFont="1" applyBorder="1" applyAlignment="1" applyProtection="1">
      <alignment horizontal="center" vertical="center" shrinkToFit="1"/>
      <protection locked="0"/>
    </xf>
    <xf numFmtId="207" fontId="71" fillId="0" borderId="0" xfId="49" applyNumberFormat="1" applyFont="1" applyBorder="1" applyAlignment="1" applyProtection="1">
      <alignment horizontal="center" vertical="center"/>
      <protection locked="0"/>
    </xf>
    <xf numFmtId="0" fontId="3" fillId="0" borderId="33" xfId="0" applyFont="1" applyBorder="1" applyAlignment="1" applyProtection="1">
      <alignment horizontal="right" vertical="center"/>
      <protection locked="0"/>
    </xf>
    <xf numFmtId="0" fontId="3" fillId="0" borderId="0" xfId="0" applyFont="1" applyFill="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45" xfId="0" applyFont="1" applyBorder="1" applyAlignment="1" applyProtection="1">
      <alignment horizontal="left" vertical="center"/>
      <protection locked="0"/>
    </xf>
    <xf numFmtId="0" fontId="3" fillId="0" borderId="25" xfId="0" applyFont="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33" xfId="0" applyFont="1" applyBorder="1" applyAlignment="1" applyProtection="1">
      <alignment horizontal="left" vertical="center"/>
      <protection locked="0"/>
    </xf>
    <xf numFmtId="0" fontId="35" fillId="0" borderId="0" xfId="0" applyFont="1" applyAlignment="1" applyProtection="1">
      <alignment vertical="center"/>
      <protection locked="0"/>
    </xf>
    <xf numFmtId="0" fontId="3" fillId="0" borderId="0" xfId="0" applyFont="1" applyFill="1" applyAlignment="1">
      <alignment horizontal="left" vertical="top" wrapText="1"/>
    </xf>
    <xf numFmtId="205" fontId="71" fillId="0" borderId="0" xfId="49" applyNumberFormat="1" applyFont="1" applyBorder="1" applyAlignment="1" applyProtection="1">
      <alignment horizontal="center" vertical="center" shrinkToFit="1"/>
      <protection locked="0"/>
    </xf>
    <xf numFmtId="38" fontId="71" fillId="0" borderId="0" xfId="49" applyFont="1" applyBorder="1" applyAlignment="1" applyProtection="1">
      <alignment horizontal="right" vertical="center"/>
      <protection locked="0"/>
    </xf>
    <xf numFmtId="38" fontId="71" fillId="0" borderId="0" xfId="49" applyNumberFormat="1" applyFont="1" applyBorder="1" applyAlignment="1" applyProtection="1">
      <alignment horizontal="right" vertical="center"/>
      <protection locked="0"/>
    </xf>
    <xf numFmtId="208" fontId="71" fillId="0" borderId="0" xfId="49" applyNumberFormat="1"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3" fillId="0" borderId="48" xfId="0" applyFont="1" applyBorder="1" applyAlignment="1">
      <alignment vertical="center"/>
    </xf>
    <xf numFmtId="0" fontId="3" fillId="0" borderId="49" xfId="0" applyFont="1" applyBorder="1" applyAlignment="1">
      <alignment vertical="center"/>
    </xf>
    <xf numFmtId="0" fontId="10" fillId="0" borderId="49"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3" fillId="0" borderId="0" xfId="0" applyFont="1" applyBorder="1" applyAlignment="1">
      <alignment vertical="center"/>
    </xf>
    <xf numFmtId="0" fontId="3" fillId="0" borderId="10" xfId="0" applyFont="1" applyBorder="1" applyAlignment="1">
      <alignment vertical="center" shrinkToFit="1"/>
    </xf>
    <xf numFmtId="0" fontId="3" fillId="0" borderId="15" xfId="0" applyFont="1" applyBorder="1" applyAlignment="1">
      <alignment vertical="center" shrinkToFit="1"/>
    </xf>
    <xf numFmtId="0" fontId="3" fillId="0" borderId="51" xfId="0" applyFont="1" applyBorder="1" applyAlignment="1">
      <alignment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47" xfId="0" applyFont="1" applyBorder="1" applyAlignment="1">
      <alignment vertical="center"/>
    </xf>
    <xf numFmtId="0" fontId="3" fillId="0" borderId="12" xfId="0" applyFont="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vertical="center"/>
    </xf>
    <xf numFmtId="0" fontId="3" fillId="0" borderId="13" xfId="0" applyFont="1" applyBorder="1" applyAlignment="1">
      <alignment vertical="center"/>
    </xf>
    <xf numFmtId="0" fontId="3" fillId="0" borderId="26" xfId="0" applyFont="1" applyBorder="1" applyAlignment="1">
      <alignment vertical="center"/>
    </xf>
    <xf numFmtId="0" fontId="3" fillId="0" borderId="31" xfId="0" applyFont="1" applyBorder="1" applyAlignment="1">
      <alignment vertical="center"/>
    </xf>
    <xf numFmtId="0" fontId="3" fillId="0" borderId="21" xfId="0" applyFont="1" applyBorder="1" applyAlignment="1">
      <alignment vertical="center"/>
    </xf>
    <xf numFmtId="0" fontId="3" fillId="0" borderId="53"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shrinkToFit="1"/>
    </xf>
    <xf numFmtId="0" fontId="3" fillId="0" borderId="26" xfId="0" applyFont="1" applyBorder="1" applyAlignment="1">
      <alignment vertical="center" shrinkToFit="1"/>
    </xf>
    <xf numFmtId="0" fontId="3" fillId="0" borderId="11" xfId="0" applyFont="1" applyBorder="1" applyAlignment="1">
      <alignment vertical="center" shrinkToFit="1"/>
    </xf>
    <xf numFmtId="0" fontId="3" fillId="0" borderId="54"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21"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0" fontId="3" fillId="0" borderId="31" xfId="0" applyFont="1" applyFill="1" applyBorder="1" applyAlignment="1" applyProtection="1">
      <alignment horizontal="left" vertical="center"/>
      <protection locked="0"/>
    </xf>
    <xf numFmtId="0" fontId="3" fillId="0" borderId="53"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wrapText="1"/>
      <protection/>
    </xf>
    <xf numFmtId="0" fontId="3" fillId="0" borderId="26" xfId="0" applyFont="1" applyBorder="1" applyAlignment="1">
      <alignment horizontal="left" vertical="center" indent="1" shrinkToFit="1"/>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0" xfId="0" applyFont="1" applyFill="1" applyAlignment="1" applyProtection="1">
      <alignment vertical="center"/>
      <protection/>
    </xf>
    <xf numFmtId="0" fontId="8" fillId="0" borderId="0" xfId="0" applyFont="1" applyFill="1" applyAlignment="1" applyProtection="1">
      <alignment horizontal="left"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0" fillId="0" borderId="22" xfId="0" applyFont="1" applyFill="1" applyBorder="1" applyAlignment="1" applyProtection="1">
      <alignment horizontal="center" vertical="center" wrapText="1"/>
      <protection/>
    </xf>
    <xf numFmtId="0" fontId="0" fillId="0" borderId="22" xfId="42" applyNumberFormat="1" applyFont="1" applyFill="1" applyBorder="1" applyAlignment="1" applyProtection="1" quotePrefix="1">
      <alignment horizontal="center" vertical="center" wrapText="1"/>
      <protection/>
    </xf>
    <xf numFmtId="0" fontId="28" fillId="0" borderId="14"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wrapText="1"/>
      <protection/>
    </xf>
    <xf numFmtId="0" fontId="28" fillId="0" borderId="26" xfId="0" applyFont="1" applyFill="1" applyBorder="1" applyAlignment="1" applyProtection="1">
      <alignment horizontal="center" vertical="center"/>
      <protection/>
    </xf>
    <xf numFmtId="0" fontId="28" fillId="0" borderId="11" xfId="0" applyFont="1" applyFill="1" applyBorder="1" applyAlignment="1" applyProtection="1" quotePrefix="1">
      <alignment horizontal="center" vertical="center"/>
      <protection/>
    </xf>
    <xf numFmtId="0" fontId="11" fillId="0" borderId="10"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wrapText="1"/>
      <protection/>
    </xf>
    <xf numFmtId="186" fontId="28" fillId="0" borderId="28" xfId="0" applyNumberFormat="1" applyFont="1" applyFill="1" applyBorder="1" applyAlignment="1" applyProtection="1">
      <alignment horizontal="center" vertical="center" wrapText="1"/>
      <protection/>
    </xf>
    <xf numFmtId="0" fontId="28" fillId="0" borderId="56"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1" fillId="0" borderId="14" xfId="0" applyFont="1" applyFill="1" applyBorder="1" applyAlignment="1" applyProtection="1">
      <alignment vertical="center" wrapText="1"/>
      <protection/>
    </xf>
    <xf numFmtId="181" fontId="0" fillId="0" borderId="14" xfId="0" applyNumberFormat="1" applyFont="1" applyFill="1" applyBorder="1" applyAlignment="1" applyProtection="1" quotePrefix="1">
      <alignment horizontal="center" vertical="center" wrapText="1"/>
      <protection/>
    </xf>
    <xf numFmtId="181" fontId="28" fillId="0" borderId="14" xfId="0" applyNumberFormat="1" applyFont="1" applyFill="1" applyBorder="1" applyAlignment="1" applyProtection="1" quotePrefix="1">
      <alignment horizontal="center" vertical="center" wrapText="1"/>
      <protection/>
    </xf>
    <xf numFmtId="0" fontId="11" fillId="0" borderId="57" xfId="42" applyNumberFormat="1" applyFont="1" applyFill="1" applyBorder="1" applyAlignment="1" applyProtection="1">
      <alignment horizontal="center" vertical="center"/>
      <protection/>
    </xf>
    <xf numFmtId="0" fontId="11" fillId="0" borderId="0" xfId="0" applyFont="1" applyFill="1" applyAlignment="1" applyProtection="1">
      <alignment vertical="center"/>
      <protection/>
    </xf>
    <xf numFmtId="181" fontId="28" fillId="0" borderId="11" xfId="42" applyNumberFormat="1" applyFont="1" applyFill="1" applyBorder="1" applyAlignment="1" applyProtection="1">
      <alignment horizontal="center" vertical="center"/>
      <protection/>
    </xf>
    <xf numFmtId="0" fontId="11" fillId="0" borderId="0" xfId="0" applyFont="1" applyFill="1" applyAlignment="1" applyProtection="1">
      <alignment horizontal="left" vertical="center"/>
      <protection/>
    </xf>
    <xf numFmtId="0" fontId="11" fillId="0" borderId="0" xfId="0" applyFont="1" applyFill="1" applyAlignment="1" applyProtection="1">
      <alignment horizontal="center" vertical="center"/>
      <protection/>
    </xf>
    <xf numFmtId="0" fontId="37" fillId="0" borderId="0" xfId="0" applyFont="1" applyFill="1" applyAlignment="1" applyProtection="1">
      <alignment horizontal="left" vertical="center"/>
      <protection/>
    </xf>
    <xf numFmtId="204" fontId="38" fillId="0" borderId="11" xfId="42" applyNumberFormat="1" applyFont="1" applyFill="1" applyBorder="1" applyAlignment="1" applyProtection="1">
      <alignment horizontal="center" vertical="center"/>
      <protection/>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horizontal="center" vertical="center"/>
      <protection/>
    </xf>
    <xf numFmtId="0" fontId="3" fillId="0" borderId="25"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Border="1" applyAlignment="1" applyProtection="1" quotePrefix="1">
      <alignment horizontal="left" vertical="center"/>
      <protection locked="0"/>
    </xf>
    <xf numFmtId="57" fontId="3" fillId="0" borderId="0" xfId="0" applyNumberFormat="1" applyFont="1" applyBorder="1" applyAlignment="1" applyProtection="1">
      <alignment horizontal="left" vertical="center"/>
      <protection locked="0"/>
    </xf>
    <xf numFmtId="0" fontId="11" fillId="0" borderId="12"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wrapText="1"/>
      <protection/>
    </xf>
    <xf numFmtId="0" fontId="11" fillId="0" borderId="11"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0" borderId="25" xfId="0" applyFont="1" applyFill="1" applyBorder="1" applyAlignment="1" applyProtection="1">
      <alignment horizontal="center" vertical="center" wrapText="1"/>
      <protection/>
    </xf>
    <xf numFmtId="0" fontId="11" fillId="0" borderId="47" xfId="0" applyFont="1" applyFill="1" applyBorder="1" applyAlignment="1" applyProtection="1">
      <alignment horizontal="center" vertical="center" wrapText="1"/>
      <protection/>
    </xf>
    <xf numFmtId="0" fontId="28" fillId="0" borderId="12" xfId="0" applyFont="1" applyFill="1" applyBorder="1" applyAlignment="1" applyProtection="1">
      <alignment horizontal="center" vertical="center"/>
      <protection/>
    </xf>
    <xf numFmtId="0" fontId="28" fillId="0" borderId="26"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11" fillId="0" borderId="47" xfId="0" applyFont="1" applyFill="1" applyBorder="1" applyAlignment="1" applyProtection="1">
      <alignment horizontal="left" vertical="center" wrapText="1"/>
      <protection/>
    </xf>
    <xf numFmtId="0" fontId="11" fillId="0" borderId="52" xfId="0" applyFont="1" applyFill="1" applyBorder="1" applyAlignment="1" applyProtection="1">
      <alignment horizontal="left" vertical="center" wrapText="1"/>
      <protection/>
    </xf>
    <xf numFmtId="0" fontId="11" fillId="0" borderId="53" xfId="0" applyFont="1" applyFill="1" applyBorder="1" applyAlignment="1" applyProtection="1">
      <alignment horizontal="left" vertical="center" wrapText="1"/>
      <protection/>
    </xf>
    <xf numFmtId="0" fontId="11" fillId="0" borderId="13"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52"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vertical="center" wrapText="1"/>
      <protection/>
    </xf>
    <xf numFmtId="0" fontId="11" fillId="0" borderId="53" xfId="0" applyFont="1" applyFill="1" applyBorder="1" applyAlignment="1" applyProtection="1">
      <alignment horizontal="center" vertical="center" wrapText="1"/>
      <protection/>
    </xf>
    <xf numFmtId="0" fontId="11" fillId="0" borderId="13" xfId="0" applyFont="1" applyFill="1" applyBorder="1" applyAlignment="1" applyProtection="1" quotePrefix="1">
      <alignment horizontal="center" vertical="center" wrapText="1"/>
      <protection/>
    </xf>
    <xf numFmtId="0" fontId="11" fillId="0" borderId="30" xfId="0" applyFont="1" applyFill="1" applyBorder="1" applyAlignment="1" applyProtection="1" quotePrefix="1">
      <alignment horizontal="center" vertical="center" wrapText="1"/>
      <protection/>
    </xf>
    <xf numFmtId="0" fontId="28" fillId="0" borderId="28" xfId="0" applyFont="1" applyFill="1" applyBorder="1" applyAlignment="1" applyProtection="1">
      <alignment horizontal="center" vertical="center"/>
      <protection/>
    </xf>
    <xf numFmtId="0" fontId="11" fillId="0" borderId="14" xfId="0" applyFont="1" applyFill="1" applyBorder="1" applyAlignment="1" applyProtection="1" quotePrefix="1">
      <alignment horizontal="center" vertical="center" wrapText="1"/>
      <protection/>
    </xf>
    <xf numFmtId="0" fontId="11" fillId="0" borderId="10" xfId="0" applyFont="1" applyFill="1" applyBorder="1" applyAlignment="1" applyProtection="1" quotePrefix="1">
      <alignment horizontal="center" vertical="center" wrapText="1"/>
      <protection/>
    </xf>
    <xf numFmtId="0" fontId="11" fillId="0" borderId="10" xfId="0" applyFont="1" applyFill="1" applyBorder="1" applyAlignment="1" applyProtection="1">
      <alignment horizontal="center" vertical="center"/>
      <protection/>
    </xf>
    <xf numFmtId="0" fontId="11" fillId="0" borderId="56" xfId="0" applyFont="1" applyFill="1" applyBorder="1" applyAlignment="1" applyProtection="1" quotePrefix="1">
      <alignment horizontal="center" vertical="center" wrapText="1"/>
      <protection/>
    </xf>
    <xf numFmtId="0" fontId="11" fillId="0" borderId="26" xfId="0" applyFont="1" applyFill="1" applyBorder="1" applyAlignment="1" applyProtection="1" quotePrefix="1">
      <alignment horizontal="center" vertical="center" wrapText="1"/>
      <protection/>
    </xf>
    <xf numFmtId="0" fontId="11" fillId="0" borderId="11" xfId="0" applyFont="1" applyFill="1" applyBorder="1" applyAlignment="1" applyProtection="1" quotePrefix="1">
      <alignment horizontal="center" vertical="center" wrapText="1"/>
      <protection/>
    </xf>
    <xf numFmtId="0" fontId="11" fillId="0" borderId="56" xfId="0" applyFont="1" applyFill="1" applyBorder="1" applyAlignment="1" applyProtection="1">
      <alignment horizontal="center" vertical="center" wrapText="1"/>
      <protection/>
    </xf>
    <xf numFmtId="0" fontId="11" fillId="0" borderId="26" xfId="0" applyFont="1" applyFill="1" applyBorder="1" applyAlignment="1" applyProtection="1">
      <alignment horizontal="center" vertical="center"/>
      <protection/>
    </xf>
    <xf numFmtId="0" fontId="11" fillId="0" borderId="11" xfId="0" applyFont="1" applyFill="1" applyBorder="1" applyAlignment="1" applyProtection="1">
      <alignment horizontal="center" vertical="center"/>
      <protection/>
    </xf>
    <xf numFmtId="0" fontId="28" fillId="0" borderId="56" xfId="0" applyFont="1" applyFill="1" applyBorder="1" applyAlignment="1" applyProtection="1">
      <alignment horizontal="center" vertical="center" wrapText="1"/>
      <protection/>
    </xf>
    <xf numFmtId="0" fontId="28" fillId="0" borderId="26"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40" xfId="0" applyFont="1" applyFill="1" applyBorder="1" applyAlignment="1" applyProtection="1">
      <alignment horizontal="center" vertical="center" wrapText="1"/>
      <protection/>
    </xf>
    <xf numFmtId="0" fontId="11" fillId="0" borderId="51" xfId="0" applyFont="1" applyFill="1" applyBorder="1" applyAlignment="1" applyProtection="1">
      <alignment horizontal="center" vertical="center" wrapText="1"/>
      <protection/>
    </xf>
    <xf numFmtId="0" fontId="28" fillId="0" borderId="15" xfId="0" applyFont="1" applyFill="1" applyBorder="1" applyAlignment="1" applyProtection="1">
      <alignment horizontal="center" vertical="center" wrapText="1"/>
      <protection/>
    </xf>
    <xf numFmtId="0" fontId="28" fillId="0" borderId="51" xfId="0" applyFont="1" applyFill="1" applyBorder="1" applyAlignment="1" applyProtection="1">
      <alignment horizontal="center" vertical="center" wrapText="1"/>
      <protection/>
    </xf>
    <xf numFmtId="0" fontId="11" fillId="0" borderId="23" xfId="0" applyFont="1" applyFill="1" applyBorder="1" applyAlignment="1" applyProtection="1">
      <alignment horizontal="center" vertical="center"/>
      <protection/>
    </xf>
    <xf numFmtId="0" fontId="11" fillId="0" borderId="58" xfId="0" applyFont="1" applyFill="1" applyBorder="1" applyAlignment="1" applyProtection="1">
      <alignment horizontal="center" vertical="center"/>
      <protection/>
    </xf>
    <xf numFmtId="0" fontId="11" fillId="0" borderId="56" xfId="0" applyFont="1" applyFill="1" applyBorder="1" applyAlignment="1" applyProtection="1">
      <alignment horizontal="center" vertical="center" textRotation="255" wrapText="1"/>
      <protection/>
    </xf>
    <xf numFmtId="0" fontId="11" fillId="0" borderId="26" xfId="0" applyFont="1" applyFill="1" applyBorder="1" applyAlignment="1" applyProtection="1">
      <alignment horizontal="center" vertical="center" textRotation="255" wrapText="1"/>
      <protection/>
    </xf>
    <xf numFmtId="0" fontId="11" fillId="0" borderId="28" xfId="0" applyFont="1" applyFill="1" applyBorder="1" applyAlignment="1" applyProtection="1">
      <alignment horizontal="center" vertical="center" textRotation="255" wrapText="1"/>
      <protection/>
    </xf>
    <xf numFmtId="0" fontId="11" fillId="0" borderId="56" xfId="0" applyFont="1" applyFill="1" applyBorder="1" applyAlignment="1" applyProtection="1">
      <alignment horizontal="center" vertical="center" textRotation="255"/>
      <protection/>
    </xf>
    <xf numFmtId="0" fontId="11" fillId="0" borderId="26" xfId="0" applyFont="1" applyFill="1" applyBorder="1" applyAlignment="1" applyProtection="1">
      <alignment horizontal="center" vertical="center" textRotation="255"/>
      <protection/>
    </xf>
    <xf numFmtId="0" fontId="11" fillId="0" borderId="10"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protection/>
    </xf>
    <xf numFmtId="0" fontId="11" fillId="0" borderId="40" xfId="0" applyFont="1" applyFill="1" applyBorder="1" applyAlignment="1" applyProtection="1">
      <alignment horizontal="center" vertical="center"/>
      <protection/>
    </xf>
    <xf numFmtId="0" fontId="11" fillId="0" borderId="51" xfId="0" applyFont="1" applyFill="1" applyBorder="1" applyAlignment="1" applyProtection="1">
      <alignment horizontal="center" vertical="center"/>
      <protection/>
    </xf>
    <xf numFmtId="0" fontId="11" fillId="0" borderId="24" xfId="0" applyFont="1" applyFill="1" applyBorder="1" applyAlignment="1" applyProtection="1">
      <alignment horizontal="center" vertical="center"/>
      <protection/>
    </xf>
    <xf numFmtId="0" fontId="11" fillId="0" borderId="25" xfId="0" applyFont="1" applyFill="1" applyBorder="1" applyAlignment="1" applyProtection="1">
      <alignment horizontal="center" vertical="center"/>
      <protection/>
    </xf>
    <xf numFmtId="0" fontId="11" fillId="0" borderId="47"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wrapText="1"/>
      <protection/>
    </xf>
    <xf numFmtId="0" fontId="11" fillId="0" borderId="41" xfId="0" applyFont="1" applyFill="1" applyBorder="1" applyAlignment="1" applyProtection="1">
      <alignment horizontal="center" vertical="center" wrapText="1"/>
      <protection/>
    </xf>
    <xf numFmtId="0" fontId="11" fillId="0" borderId="59" xfId="0" applyFont="1" applyFill="1" applyBorder="1" applyAlignment="1" applyProtection="1">
      <alignment horizontal="center" vertical="center" wrapText="1"/>
      <protection/>
    </xf>
    <xf numFmtId="0" fontId="11" fillId="0" borderId="12" xfId="0" applyFont="1" applyFill="1" applyBorder="1" applyAlignment="1" applyProtection="1" quotePrefix="1">
      <alignment horizontal="center" vertical="center" wrapText="1"/>
      <protection/>
    </xf>
    <xf numFmtId="0" fontId="11" fillId="0" borderId="28" xfId="0" applyFont="1" applyFill="1" applyBorder="1" applyAlignment="1" applyProtection="1" quotePrefix="1">
      <alignment horizontal="center" vertical="center" wrapText="1"/>
      <protection/>
    </xf>
    <xf numFmtId="0" fontId="11" fillId="0" borderId="12" xfId="0" applyFont="1" applyFill="1" applyBorder="1" applyAlignment="1" applyProtection="1">
      <alignment horizontal="center" vertical="center"/>
      <protection/>
    </xf>
    <xf numFmtId="0" fontId="11" fillId="0" borderId="11" xfId="0" applyFont="1" applyFill="1" applyBorder="1" applyAlignment="1" applyProtection="1" quotePrefix="1">
      <alignment horizontal="center" vertical="center"/>
      <protection/>
    </xf>
    <xf numFmtId="0" fontId="65" fillId="0" borderId="0" xfId="0" applyFont="1" applyFill="1" applyBorder="1" applyAlignment="1" applyProtection="1">
      <alignment vertical="center"/>
      <protection/>
    </xf>
    <xf numFmtId="0" fontId="65" fillId="0" borderId="0" xfId="0" applyFont="1" applyFill="1" applyAlignment="1" applyProtection="1">
      <alignment vertical="center"/>
      <protection/>
    </xf>
    <xf numFmtId="0" fontId="11" fillId="0" borderId="23" xfId="0" applyFont="1" applyFill="1" applyBorder="1" applyAlignment="1" applyProtection="1">
      <alignment vertical="center" wrapText="1"/>
      <protection/>
    </xf>
    <xf numFmtId="0" fontId="11" fillId="0" borderId="60" xfId="0" applyFont="1" applyFill="1" applyBorder="1" applyAlignment="1" applyProtection="1">
      <alignment vertical="center" wrapText="1"/>
      <protection/>
    </xf>
    <xf numFmtId="0" fontId="11" fillId="0" borderId="58" xfId="0" applyFont="1" applyFill="1" applyBorder="1" applyAlignment="1" applyProtection="1">
      <alignment vertical="center" wrapText="1"/>
      <protection/>
    </xf>
    <xf numFmtId="0" fontId="11" fillId="0" borderId="28" xfId="0" applyFont="1" applyFill="1" applyBorder="1" applyAlignment="1" applyProtection="1">
      <alignment horizontal="center" vertical="center" wrapText="1"/>
      <protection/>
    </xf>
    <xf numFmtId="0" fontId="28" fillId="0" borderId="56" xfId="0" applyFont="1" applyFill="1" applyBorder="1" applyAlignment="1" applyProtection="1">
      <alignment horizontal="center" vertical="center"/>
      <protection/>
    </xf>
    <xf numFmtId="0" fontId="11" fillId="0" borderId="10" xfId="0" applyFont="1" applyFill="1" applyBorder="1" applyAlignment="1" applyProtection="1">
      <alignment vertical="center" wrapText="1"/>
      <protection/>
    </xf>
    <xf numFmtId="0" fontId="11" fillId="0" borderId="10" xfId="0" applyFont="1" applyFill="1" applyBorder="1" applyAlignment="1" applyProtection="1">
      <alignment vertical="center"/>
      <protection/>
    </xf>
    <xf numFmtId="0" fontId="11" fillId="0" borderId="56"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11" fillId="0" borderId="11" xfId="0" applyFont="1" applyFill="1" applyBorder="1" applyAlignment="1" applyProtection="1">
      <alignment horizontal="left" vertical="center" wrapText="1"/>
      <protection/>
    </xf>
    <xf numFmtId="0" fontId="11" fillId="0" borderId="23" xfId="0" applyFont="1" applyFill="1" applyBorder="1" applyAlignment="1" applyProtection="1">
      <alignment horizontal="center" vertical="center" wrapText="1"/>
      <protection/>
    </xf>
    <xf numFmtId="0" fontId="11" fillId="0" borderId="60" xfId="0" applyFont="1" applyFill="1" applyBorder="1" applyAlignment="1" applyProtection="1">
      <alignment horizontal="center" vertical="center" wrapText="1"/>
      <protection/>
    </xf>
    <xf numFmtId="0" fontId="11" fillId="0" borderId="58" xfId="0" applyFont="1" applyFill="1" applyBorder="1" applyAlignment="1" applyProtection="1">
      <alignment horizontal="center" vertical="center" wrapText="1"/>
      <protection/>
    </xf>
    <xf numFmtId="0" fontId="11" fillId="0" borderId="14" xfId="0" applyFont="1" applyFill="1" applyBorder="1" applyAlignment="1" applyProtection="1">
      <alignment vertical="center" wrapText="1"/>
      <protection/>
    </xf>
    <xf numFmtId="0" fontId="28" fillId="0" borderId="61" xfId="42" applyNumberFormat="1" applyFont="1" applyFill="1" applyBorder="1" applyAlignment="1" applyProtection="1" quotePrefix="1">
      <alignment horizontal="center" vertical="center"/>
      <protection/>
    </xf>
    <xf numFmtId="0" fontId="28" fillId="0" borderId="13" xfId="42" applyNumberFormat="1" applyFont="1" applyFill="1" applyBorder="1" applyAlignment="1" applyProtection="1" quotePrefix="1">
      <alignment horizontal="center" vertical="center"/>
      <protection/>
    </xf>
    <xf numFmtId="0" fontId="28" fillId="0" borderId="30" xfId="42" applyNumberFormat="1" applyFont="1" applyFill="1" applyBorder="1" applyAlignment="1" applyProtection="1" quotePrefix="1">
      <alignment horizontal="center" vertical="center"/>
      <protection/>
    </xf>
    <xf numFmtId="0" fontId="11" fillId="0" borderId="12" xfId="0" applyFont="1" applyFill="1" applyBorder="1" applyAlignment="1" applyProtection="1">
      <alignment horizontal="left" vertical="center" wrapText="1"/>
      <protection/>
    </xf>
    <xf numFmtId="0" fontId="11" fillId="0" borderId="53" xfId="0" applyFont="1" applyFill="1" applyBorder="1" applyAlignment="1" applyProtection="1" quotePrefix="1">
      <alignment horizontal="left" vertical="center" wrapText="1"/>
      <protection/>
    </xf>
    <xf numFmtId="0" fontId="11" fillId="0" borderId="51" xfId="0" applyFont="1" applyFill="1" applyBorder="1" applyAlignment="1" applyProtection="1">
      <alignment vertical="center" wrapText="1"/>
      <protection/>
    </xf>
    <xf numFmtId="0" fontId="11" fillId="0" borderId="53" xfId="0" applyFont="1" applyFill="1" applyBorder="1" applyAlignment="1" applyProtection="1">
      <alignment vertical="center" wrapText="1"/>
      <protection/>
    </xf>
    <xf numFmtId="0" fontId="11" fillId="0" borderId="47" xfId="0" applyFont="1" applyFill="1" applyBorder="1" applyAlignment="1" applyProtection="1">
      <alignment vertical="center" wrapText="1"/>
      <protection/>
    </xf>
    <xf numFmtId="0" fontId="11" fillId="0" borderId="62" xfId="0" applyFont="1" applyFill="1" applyBorder="1" applyAlignment="1" applyProtection="1">
      <alignment vertical="center" wrapText="1"/>
      <protection/>
    </xf>
    <xf numFmtId="0" fontId="11" fillId="0" borderId="28"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xf>
    <xf numFmtId="0" fontId="11" fillId="0" borderId="63" xfId="0" applyFont="1" applyFill="1" applyBorder="1" applyAlignment="1" applyProtection="1">
      <alignment horizontal="left" vertical="center" wrapText="1"/>
      <protection/>
    </xf>
    <xf numFmtId="0" fontId="11" fillId="0" borderId="52" xfId="0" applyFont="1" applyFill="1" applyBorder="1" applyAlignment="1" applyProtection="1">
      <alignment vertical="center" wrapText="1"/>
      <protection/>
    </xf>
    <xf numFmtId="0" fontId="11" fillId="0" borderId="15" xfId="0" applyFont="1" applyFill="1" applyBorder="1" applyAlignment="1" applyProtection="1" quotePrefix="1">
      <alignment horizontal="center" vertical="center" wrapText="1"/>
      <protection/>
    </xf>
    <xf numFmtId="0" fontId="11" fillId="0" borderId="30" xfId="0" applyFont="1" applyFill="1" applyBorder="1" applyAlignment="1" applyProtection="1">
      <alignment horizontal="center" vertical="center"/>
      <protection/>
    </xf>
    <xf numFmtId="0" fontId="11" fillId="0" borderId="41" xfId="0" applyFont="1" applyFill="1" applyBorder="1" applyAlignment="1" applyProtection="1">
      <alignment horizontal="center" vertical="center"/>
      <protection/>
    </xf>
    <xf numFmtId="0" fontId="11" fillId="0" borderId="59" xfId="0" applyFont="1" applyFill="1" applyBorder="1" applyAlignment="1" applyProtection="1">
      <alignment horizontal="center" vertical="center"/>
      <protection/>
    </xf>
    <xf numFmtId="0" fontId="11" fillId="0" borderId="56" xfId="0" applyFont="1" applyFill="1" applyBorder="1" applyAlignment="1" applyProtection="1">
      <alignment horizontal="center" vertical="center"/>
      <protection/>
    </xf>
    <xf numFmtId="0" fontId="7" fillId="0" borderId="64" xfId="0" applyFont="1" applyFill="1" applyBorder="1" applyAlignment="1" applyProtection="1">
      <alignment horizontal="center" vertical="center"/>
      <protection/>
    </xf>
    <xf numFmtId="0" fontId="7" fillId="0" borderId="65"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52" xfId="0" applyFont="1" applyFill="1" applyBorder="1" applyAlignment="1" applyProtection="1">
      <alignment horizontal="center" vertical="center"/>
      <protection/>
    </xf>
    <xf numFmtId="0" fontId="4" fillId="0" borderId="0" xfId="0" applyFont="1" applyAlignment="1">
      <alignment horizontal="center" vertical="center"/>
    </xf>
    <xf numFmtId="0" fontId="3" fillId="0" borderId="0" xfId="0" applyFont="1" applyAlignment="1">
      <alignment horizontal="distributed" vertical="center"/>
    </xf>
    <xf numFmtId="0" fontId="0" fillId="0" borderId="0" xfId="0" applyFont="1" applyAlignment="1">
      <alignment vertical="center"/>
    </xf>
    <xf numFmtId="0" fontId="29" fillId="0" borderId="12" xfId="42" applyNumberFormat="1" applyFont="1" applyBorder="1" applyAlignment="1" quotePrefix="1">
      <alignment horizontal="center" vertical="center"/>
    </xf>
    <xf numFmtId="0" fontId="29" fillId="0" borderId="26" xfId="42" applyNumberFormat="1" applyFont="1" applyBorder="1" applyAlignment="1" quotePrefix="1">
      <alignment horizontal="center" vertical="center"/>
    </xf>
    <xf numFmtId="0" fontId="29" fillId="0" borderId="28" xfId="42" applyNumberFormat="1" applyFont="1" applyBorder="1" applyAlignment="1" quotePrefix="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0" fontId="0" fillId="0" borderId="56"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xf>
    <xf numFmtId="0" fontId="11" fillId="25" borderId="10" xfId="0" applyFont="1" applyFill="1" applyBorder="1" applyAlignment="1" applyProtection="1">
      <alignment horizontal="center" vertical="center" wrapText="1"/>
      <protection locked="0"/>
    </xf>
    <xf numFmtId="0" fontId="11" fillId="25" borderId="22" xfId="0" applyFont="1" applyFill="1" applyBorder="1" applyAlignment="1" applyProtection="1">
      <alignment horizontal="center" vertical="center" wrapText="1"/>
      <protection locked="0"/>
    </xf>
    <xf numFmtId="0" fontId="61" fillId="0" borderId="0" xfId="0" applyFont="1" applyBorder="1" applyAlignment="1">
      <alignment horizontal="left" vertical="top" wrapText="1"/>
    </xf>
    <xf numFmtId="0" fontId="61" fillId="0" borderId="27" xfId="0" applyFont="1" applyBorder="1" applyAlignment="1">
      <alignment horizontal="left" vertical="top" wrapText="1"/>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29" fillId="0" borderId="11" xfId="42" applyNumberFormat="1" applyFont="1" applyBorder="1" applyAlignment="1" quotePrefix="1">
      <alignment horizontal="center" vertical="center"/>
    </xf>
    <xf numFmtId="0" fontId="0" fillId="0" borderId="23"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6"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textRotation="255"/>
    </xf>
    <xf numFmtId="0" fontId="11" fillId="25" borderId="12" xfId="0" applyFont="1" applyFill="1" applyBorder="1" applyAlignment="1" applyProtection="1">
      <alignment horizontal="center" vertical="center" wrapText="1"/>
      <protection locked="0"/>
    </xf>
    <xf numFmtId="0" fontId="11" fillId="25" borderId="11" xfId="0" applyFont="1" applyFill="1" applyBorder="1" applyAlignment="1" applyProtection="1">
      <alignment horizontal="center" vertical="center" wrapText="1"/>
      <protection locked="0"/>
    </xf>
    <xf numFmtId="0" fontId="29" fillId="0" borderId="56" xfId="42" applyNumberFormat="1" applyFont="1" applyBorder="1" applyAlignment="1" quotePrefix="1">
      <alignment horizontal="center" vertical="center"/>
    </xf>
    <xf numFmtId="38" fontId="28" fillId="24" borderId="26" xfId="49" applyNumberFormat="1" applyFont="1" applyFill="1" applyBorder="1" applyAlignment="1" applyProtection="1">
      <alignment horizontal="center" vertical="center"/>
      <protection locked="0"/>
    </xf>
    <xf numFmtId="38" fontId="28" fillId="24" borderId="28" xfId="49" applyNumberFormat="1" applyFont="1" applyFill="1" applyBorder="1" applyAlignment="1" applyProtection="1">
      <alignment horizontal="center" vertical="center"/>
      <protection locked="0"/>
    </xf>
    <xf numFmtId="0" fontId="11" fillId="25" borderId="66" xfId="0" applyFont="1" applyFill="1" applyBorder="1" applyAlignment="1" applyProtection="1">
      <alignment horizontal="center" vertical="center" wrapText="1"/>
      <protection locked="0"/>
    </xf>
    <xf numFmtId="0" fontId="11" fillId="25" borderId="67" xfId="0" applyFont="1" applyFill="1" applyBorder="1" applyAlignment="1" applyProtection="1">
      <alignment horizontal="center" vertical="center" wrapText="1"/>
      <protection locked="0"/>
    </xf>
    <xf numFmtId="0" fontId="30" fillId="24" borderId="66" xfId="0" applyFont="1" applyFill="1" applyBorder="1" applyAlignment="1" applyProtection="1">
      <alignment horizontal="center" vertical="center"/>
      <protection locked="0"/>
    </xf>
    <xf numFmtId="0" fontId="30" fillId="24" borderId="11" xfId="0" applyFont="1" applyFill="1" applyBorder="1" applyAlignment="1" applyProtection="1">
      <alignment horizontal="center" vertical="center"/>
      <protection locked="0"/>
    </xf>
    <xf numFmtId="0" fontId="0" fillId="0" borderId="56" xfId="0" applyFont="1" applyFill="1" applyBorder="1" applyAlignment="1">
      <alignment horizontal="center" vertical="center"/>
    </xf>
    <xf numFmtId="0" fontId="11" fillId="25" borderId="26" xfId="0" applyFont="1" applyFill="1" applyBorder="1" applyAlignment="1" applyProtection="1">
      <alignment horizontal="center" vertical="center" wrapText="1"/>
      <protection locked="0"/>
    </xf>
    <xf numFmtId="0" fontId="11" fillId="25" borderId="68" xfId="0" applyFont="1" applyFill="1" applyBorder="1" applyAlignment="1" applyProtection="1">
      <alignment horizontal="center" vertical="center" wrapText="1"/>
      <protection locked="0"/>
    </xf>
    <xf numFmtId="0" fontId="11" fillId="25" borderId="14" xfId="0" applyFont="1" applyFill="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47" xfId="0" applyFont="1" applyBorder="1" applyAlignment="1">
      <alignment horizontal="center" vertical="center"/>
    </xf>
    <xf numFmtId="0" fontId="0" fillId="0" borderId="30" xfId="0" applyFont="1" applyBorder="1" applyAlignment="1">
      <alignment horizontal="center" vertical="center"/>
    </xf>
    <xf numFmtId="0" fontId="0" fillId="0" borderId="59" xfId="0" applyFont="1" applyBorder="1" applyAlignment="1">
      <alignment horizontal="center" vertical="center"/>
    </xf>
    <xf numFmtId="0" fontId="0" fillId="0" borderId="12" xfId="0" applyFont="1" applyBorder="1" applyAlignment="1">
      <alignment horizontal="center" vertical="center"/>
    </xf>
    <xf numFmtId="0" fontId="0" fillId="0" borderId="28" xfId="0" applyFont="1" applyBorder="1" applyAlignment="1">
      <alignment horizontal="center" vertical="center"/>
    </xf>
    <xf numFmtId="0" fontId="0" fillId="0" borderId="12" xfId="0" applyFont="1" applyFill="1" applyBorder="1" applyAlignment="1">
      <alignment horizontal="center" vertical="center"/>
    </xf>
    <xf numFmtId="0" fontId="0" fillId="0" borderId="56"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1" xfId="0" applyFont="1" applyFill="1" applyBorder="1" applyAlignment="1" quotePrefix="1">
      <alignment horizontal="center" vertical="center"/>
    </xf>
    <xf numFmtId="0" fontId="0" fillId="0" borderId="26" xfId="0" applyFont="1" applyBorder="1" applyAlignment="1">
      <alignment horizontal="center" vertical="center"/>
    </xf>
    <xf numFmtId="0" fontId="0" fillId="0" borderId="11" xfId="0" applyFont="1" applyBorder="1" applyAlignment="1">
      <alignment horizontal="center" vertical="center"/>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1" xfId="0" applyFont="1" applyBorder="1" applyAlignment="1">
      <alignment horizontal="center" vertical="center" wrapText="1"/>
    </xf>
    <xf numFmtId="0" fontId="11" fillId="25" borderId="10" xfId="0" applyFont="1" applyFill="1" applyBorder="1" applyAlignment="1" applyProtection="1">
      <alignment horizontal="center" vertical="center" wrapText="1" shrinkToFit="1"/>
      <protection locked="0"/>
    </xf>
    <xf numFmtId="0" fontId="30" fillId="24" borderId="26" xfId="0" applyFont="1" applyFill="1" applyBorder="1" applyAlignment="1" applyProtection="1">
      <alignment horizontal="center" vertical="center"/>
      <protection locked="0"/>
    </xf>
    <xf numFmtId="0" fontId="0" fillId="0" borderId="56" xfId="0" applyFont="1" applyBorder="1" applyAlignment="1" quotePrefix="1">
      <alignment horizontal="center" vertical="center" wrapText="1"/>
    </xf>
    <xf numFmtId="0" fontId="0" fillId="0" borderId="26" xfId="0" applyFont="1" applyBorder="1" applyAlignment="1" quotePrefix="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9" fillId="0" borderId="12"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6" xfId="0" applyFont="1" applyFill="1" applyBorder="1" applyAlignment="1">
      <alignment horizontal="center" vertical="center" wrapText="1"/>
    </xf>
    <xf numFmtId="0" fontId="29" fillId="0" borderId="11" xfId="0" applyFont="1" applyBorder="1" applyAlignment="1">
      <alignment horizontal="center" vertical="center" wrapText="1"/>
    </xf>
    <xf numFmtId="0" fontId="28" fillId="0" borderId="26" xfId="0" applyFont="1" applyBorder="1" applyAlignment="1">
      <alignment horizontal="center" vertical="center" textRotation="255"/>
    </xf>
    <xf numFmtId="0" fontId="0" fillId="0" borderId="0" xfId="0" applyFont="1" applyAlignment="1" applyProtection="1">
      <alignment horizontal="left" vertical="center"/>
      <protection/>
    </xf>
    <xf numFmtId="0" fontId="11" fillId="0" borderId="15" xfId="0" applyFont="1" applyFill="1" applyBorder="1" applyAlignment="1" applyProtection="1">
      <alignment horizontal="left" vertical="center"/>
      <protection locked="0"/>
    </xf>
    <xf numFmtId="0" fontId="11" fillId="0" borderId="40" xfId="0" applyFont="1" applyFill="1" applyBorder="1" applyAlignment="1" applyProtection="1">
      <alignment horizontal="left" vertical="center"/>
      <protection locked="0"/>
    </xf>
    <xf numFmtId="0" fontId="11" fillId="0" borderId="51" xfId="0" applyFont="1" applyFill="1" applyBorder="1" applyAlignment="1" applyProtection="1">
      <alignment horizontal="left" vertical="center"/>
      <protection locked="0"/>
    </xf>
    <xf numFmtId="0" fontId="0" fillId="0" borderId="28" xfId="0" applyFont="1" applyFill="1" applyBorder="1" applyAlignment="1">
      <alignment horizontal="center" vertical="center" wrapText="1"/>
    </xf>
    <xf numFmtId="0" fontId="0" fillId="0" borderId="47" xfId="42" applyNumberFormat="1" applyFont="1" applyBorder="1" applyAlignment="1" quotePrefix="1">
      <alignment horizontal="center" vertical="center" wrapText="1"/>
    </xf>
    <xf numFmtId="0" fontId="0" fillId="0" borderId="59" xfId="42" applyNumberFormat="1" applyFont="1" applyBorder="1" applyAlignment="1" quotePrefix="1">
      <alignment horizontal="center" vertical="center" wrapText="1"/>
    </xf>
    <xf numFmtId="0" fontId="29" fillId="0" borderId="56" xfId="0" applyFont="1" applyFill="1" applyBorder="1" applyAlignment="1">
      <alignment horizontal="center" vertical="center"/>
    </xf>
    <xf numFmtId="0" fontId="29" fillId="0" borderId="26" xfId="0" applyFont="1" applyFill="1" applyBorder="1" applyAlignment="1">
      <alignment horizontal="center" vertical="center"/>
    </xf>
    <xf numFmtId="0" fontId="28" fillId="0" borderId="15" xfId="0" applyFont="1" applyBorder="1" applyAlignment="1">
      <alignment horizontal="center" vertical="center"/>
    </xf>
    <xf numFmtId="0" fontId="28" fillId="0" borderId="51" xfId="0" applyFont="1" applyBorder="1" applyAlignment="1">
      <alignment horizontal="center" vertical="center"/>
    </xf>
    <xf numFmtId="0" fontId="0" fillId="0" borderId="10" xfId="0" applyFont="1" applyBorder="1" applyAlignment="1" quotePrefix="1">
      <alignment horizontal="center" vertical="center" wrapText="1"/>
    </xf>
    <xf numFmtId="0" fontId="11" fillId="25" borderId="56" xfId="0" applyFont="1" applyFill="1" applyBorder="1" applyAlignment="1" applyProtection="1">
      <alignment horizontal="center" vertical="center" wrapText="1"/>
      <protection locked="0"/>
    </xf>
    <xf numFmtId="0" fontId="29" fillId="0" borderId="56" xfId="0" applyFont="1" applyBorder="1" applyAlignment="1">
      <alignment horizontal="center" vertical="center" wrapText="1"/>
    </xf>
    <xf numFmtId="0" fontId="0" fillId="0" borderId="23" xfId="0" applyFont="1" applyBorder="1" applyAlignment="1">
      <alignment vertical="center" wrapText="1"/>
    </xf>
    <xf numFmtId="0" fontId="0" fillId="0" borderId="60" xfId="0" applyFont="1" applyBorder="1" applyAlignment="1">
      <alignment vertical="center" wrapText="1"/>
    </xf>
    <xf numFmtId="0" fontId="0" fillId="0" borderId="58" xfId="0" applyFont="1" applyBorder="1" applyAlignment="1">
      <alignment vertical="center" wrapText="1"/>
    </xf>
    <xf numFmtId="0" fontId="28" fillId="0" borderId="0" xfId="0" applyFont="1" applyAlignment="1">
      <alignment horizontal="center" vertical="center"/>
    </xf>
    <xf numFmtId="0" fontId="0" fillId="0" borderId="24" xfId="0" applyFont="1" applyBorder="1" applyAlignment="1">
      <alignment horizontal="center" vertical="center" wrapText="1"/>
    </xf>
    <xf numFmtId="0" fontId="0" fillId="0" borderId="13"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12"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61" xfId="42" applyNumberFormat="1" applyFont="1" applyBorder="1" applyAlignment="1" applyProtection="1" quotePrefix="1">
      <alignment horizontal="center" vertical="center"/>
      <protection/>
    </xf>
    <xf numFmtId="0" fontId="29" fillId="0" borderId="13" xfId="42" applyNumberFormat="1" applyFont="1" applyBorder="1" applyAlignment="1" applyProtection="1" quotePrefix="1">
      <alignment horizontal="center" vertical="center"/>
      <protection/>
    </xf>
    <xf numFmtId="0" fontId="0" fillId="0" borderId="3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2" xfId="42" applyNumberFormat="1" applyFont="1" applyBorder="1" applyAlignment="1" quotePrefix="1">
      <alignment horizontal="center" vertical="center" wrapText="1"/>
    </xf>
    <xf numFmtId="0" fontId="0" fillId="0" borderId="28" xfId="42" applyNumberFormat="1" applyFont="1" applyBorder="1" applyAlignment="1" quotePrefix="1">
      <alignment horizontal="center" vertical="center" wrapText="1"/>
    </xf>
    <xf numFmtId="0" fontId="0" fillId="0" borderId="40" xfId="0" applyFont="1" applyFill="1" applyBorder="1" applyAlignment="1">
      <alignment horizontal="center" vertical="center" wrapText="1"/>
    </xf>
    <xf numFmtId="0" fontId="29" fillId="0" borderId="10" xfId="0" applyFont="1" applyBorder="1" applyAlignment="1">
      <alignment horizontal="center" vertical="center"/>
    </xf>
    <xf numFmtId="0" fontId="3" fillId="0" borderId="0" xfId="0" applyFont="1" applyBorder="1" applyAlignment="1" applyProtection="1" quotePrefix="1">
      <alignment horizontal="center" vertical="center"/>
      <protection locked="0"/>
    </xf>
    <xf numFmtId="205" fontId="71" fillId="0" borderId="37" xfId="49" applyNumberFormat="1" applyFont="1" applyBorder="1" applyAlignment="1" applyProtection="1">
      <alignment horizontal="center" vertical="center" shrinkToFit="1"/>
      <protection locked="0"/>
    </xf>
    <xf numFmtId="205" fontId="71" fillId="0" borderId="0" xfId="49" applyNumberFormat="1" applyFont="1" applyBorder="1" applyAlignment="1" applyProtection="1">
      <alignment horizontal="center" vertical="center" shrinkToFit="1"/>
      <protection locked="0"/>
    </xf>
    <xf numFmtId="205" fontId="71" fillId="0" borderId="69" xfId="49" applyNumberFormat="1" applyFont="1" applyBorder="1" applyAlignment="1" applyProtection="1">
      <alignment horizontal="center" vertical="center" shrinkToFit="1"/>
      <protection locked="0"/>
    </xf>
    <xf numFmtId="38" fontId="71" fillId="0" borderId="37" xfId="49" applyFont="1" applyBorder="1" applyAlignment="1" applyProtection="1">
      <alignment horizontal="right" vertical="center"/>
      <protection locked="0"/>
    </xf>
    <xf numFmtId="38" fontId="71" fillId="0" borderId="0" xfId="49" applyFont="1" applyBorder="1" applyAlignment="1" applyProtection="1">
      <alignment horizontal="right" vertical="center"/>
      <protection locked="0"/>
    </xf>
    <xf numFmtId="38" fontId="71" fillId="0" borderId="69" xfId="49" applyFont="1" applyBorder="1" applyAlignment="1" applyProtection="1">
      <alignment horizontal="right" vertical="center"/>
      <protection locked="0"/>
    </xf>
    <xf numFmtId="38" fontId="71" fillId="0" borderId="38" xfId="49" applyFont="1" applyBorder="1" applyAlignment="1" applyProtection="1">
      <alignment horizontal="right" vertical="center"/>
      <protection locked="0"/>
    </xf>
    <xf numFmtId="38" fontId="71" fillId="0" borderId="39" xfId="49" applyFont="1" applyBorder="1" applyAlignment="1" applyProtection="1">
      <alignment horizontal="right" vertical="center"/>
      <protection locked="0"/>
    </xf>
    <xf numFmtId="38" fontId="71" fillId="0" borderId="70" xfId="49" applyFont="1" applyBorder="1" applyAlignment="1" applyProtection="1">
      <alignment horizontal="right" vertical="center"/>
      <protection locked="0"/>
    </xf>
    <xf numFmtId="38" fontId="71" fillId="0" borderId="37" xfId="49" applyNumberFormat="1" applyFont="1" applyBorder="1" applyAlignment="1" applyProtection="1">
      <alignment horizontal="right" vertical="center"/>
      <protection locked="0"/>
    </xf>
    <xf numFmtId="38" fontId="71" fillId="0" borderId="0" xfId="49" applyNumberFormat="1" applyFont="1" applyBorder="1" applyAlignment="1" applyProtection="1">
      <alignment horizontal="right" vertical="center"/>
      <protection locked="0"/>
    </xf>
    <xf numFmtId="38" fontId="71" fillId="0" borderId="69" xfId="49" applyNumberFormat="1" applyFont="1" applyBorder="1" applyAlignment="1" applyProtection="1">
      <alignment horizontal="right" vertical="center"/>
      <protection locked="0"/>
    </xf>
    <xf numFmtId="38" fontId="71" fillId="0" borderId="38" xfId="49" applyNumberFormat="1" applyFont="1" applyBorder="1" applyAlignment="1" applyProtection="1">
      <alignment horizontal="right" vertical="center"/>
      <protection locked="0"/>
    </xf>
    <xf numFmtId="38" fontId="71" fillId="0" borderId="39" xfId="49" applyNumberFormat="1" applyFont="1" applyBorder="1" applyAlignment="1" applyProtection="1">
      <alignment horizontal="right" vertical="center"/>
      <protection locked="0"/>
    </xf>
    <xf numFmtId="38" fontId="71" fillId="0" borderId="70" xfId="49" applyNumberFormat="1" applyFont="1" applyBorder="1" applyAlignment="1" applyProtection="1">
      <alignment horizontal="right" vertical="center"/>
      <protection locked="0"/>
    </xf>
    <xf numFmtId="208" fontId="71" fillId="0" borderId="0" xfId="49" applyNumberFormat="1" applyFont="1" applyBorder="1" applyAlignment="1" applyProtection="1">
      <alignment horizontal="center" vertical="center"/>
      <protection locked="0"/>
    </xf>
    <xf numFmtId="208" fontId="71" fillId="0" borderId="69" xfId="49" applyNumberFormat="1" applyFont="1" applyBorder="1" applyAlignment="1" applyProtection="1">
      <alignment horizontal="center" vertical="center"/>
      <protection locked="0"/>
    </xf>
    <xf numFmtId="208" fontId="71" fillId="0" borderId="39" xfId="49" applyNumberFormat="1" applyFont="1" applyBorder="1" applyAlignment="1" applyProtection="1">
      <alignment horizontal="center" vertical="center"/>
      <protection locked="0"/>
    </xf>
    <xf numFmtId="208" fontId="71" fillId="0" borderId="70" xfId="49" applyNumberFormat="1" applyFont="1" applyBorder="1" applyAlignment="1" applyProtection="1">
      <alignment horizontal="center" vertical="center"/>
      <protection locked="0"/>
    </xf>
    <xf numFmtId="206" fontId="71" fillId="0" borderId="71" xfId="49" applyNumberFormat="1" applyFont="1" applyBorder="1" applyAlignment="1" applyProtection="1">
      <alignment horizontal="center" vertical="center" shrinkToFit="1"/>
      <protection locked="0"/>
    </xf>
    <xf numFmtId="206" fontId="71" fillId="0" borderId="72" xfId="49" applyNumberFormat="1" applyFont="1" applyBorder="1" applyAlignment="1" applyProtection="1">
      <alignment horizontal="center" vertical="center" shrinkToFit="1"/>
      <protection locked="0"/>
    </xf>
    <xf numFmtId="206" fontId="71" fillId="0" borderId="73" xfId="49" applyNumberFormat="1" applyFont="1" applyBorder="1" applyAlignment="1" applyProtection="1">
      <alignment horizontal="center" vertical="center" shrinkToFit="1"/>
      <protection locked="0"/>
    </xf>
    <xf numFmtId="207" fontId="71" fillId="0" borderId="74" xfId="49" applyNumberFormat="1" applyFont="1" applyBorder="1" applyAlignment="1" applyProtection="1">
      <alignment horizontal="center" vertical="center"/>
      <protection locked="0"/>
    </xf>
    <xf numFmtId="207" fontId="71" fillId="0" borderId="75" xfId="49" applyNumberFormat="1" applyFont="1" applyBorder="1" applyAlignment="1" applyProtection="1">
      <alignment horizontal="center" vertical="center"/>
      <protection locked="0"/>
    </xf>
    <xf numFmtId="207" fontId="71" fillId="0" borderId="76" xfId="49" applyNumberFormat="1" applyFont="1" applyBorder="1" applyAlignment="1" applyProtection="1">
      <alignment horizontal="center" vertical="center"/>
      <protection locked="0"/>
    </xf>
    <xf numFmtId="205" fontId="71" fillId="0" borderId="35" xfId="49" applyNumberFormat="1" applyFont="1" applyBorder="1" applyAlignment="1" applyProtection="1">
      <alignment horizontal="center" vertical="center" shrinkToFit="1"/>
      <protection locked="0"/>
    </xf>
    <xf numFmtId="205" fontId="71" fillId="0" borderId="36" xfId="49" applyNumberFormat="1" applyFont="1" applyBorder="1" applyAlignment="1" applyProtection="1">
      <alignment horizontal="center" vertical="center" shrinkToFit="1"/>
      <protection locked="0"/>
    </xf>
    <xf numFmtId="205" fontId="71" fillId="0" borderId="77" xfId="49" applyNumberFormat="1" applyFont="1" applyBorder="1" applyAlignment="1" applyProtection="1">
      <alignment horizontal="center" vertical="center" shrinkToFit="1"/>
      <protection locked="0"/>
    </xf>
    <xf numFmtId="38" fontId="71" fillId="0" borderId="35" xfId="49" applyFont="1" applyBorder="1" applyAlignment="1" applyProtection="1">
      <alignment horizontal="right" vertical="center"/>
      <protection locked="0"/>
    </xf>
    <xf numFmtId="38" fontId="71" fillId="0" borderId="36" xfId="49" applyFont="1" applyBorder="1" applyAlignment="1" applyProtection="1">
      <alignment horizontal="right" vertical="center"/>
      <protection locked="0"/>
    </xf>
    <xf numFmtId="38" fontId="71" fillId="0" borderId="77" xfId="49" applyFont="1" applyBorder="1" applyAlignment="1" applyProtection="1">
      <alignment horizontal="right" vertical="center"/>
      <protection locked="0"/>
    </xf>
    <xf numFmtId="38" fontId="71" fillId="0" borderId="35" xfId="49" applyNumberFormat="1" applyFont="1" applyBorder="1" applyAlignment="1" applyProtection="1">
      <alignment horizontal="right" vertical="center"/>
      <protection locked="0"/>
    </xf>
    <xf numFmtId="38" fontId="71" fillId="0" borderId="36" xfId="49" applyNumberFormat="1" applyFont="1" applyBorder="1" applyAlignment="1" applyProtection="1">
      <alignment horizontal="right" vertical="center"/>
      <protection locked="0"/>
    </xf>
    <xf numFmtId="38" fontId="71" fillId="0" borderId="77" xfId="49" applyNumberFormat="1" applyFont="1" applyBorder="1" applyAlignment="1" applyProtection="1">
      <alignment horizontal="right" vertical="center"/>
      <protection locked="0"/>
    </xf>
    <xf numFmtId="208" fontId="71" fillId="0" borderId="36" xfId="49" applyNumberFormat="1" applyFont="1" applyBorder="1" applyAlignment="1" applyProtection="1">
      <alignment horizontal="center" vertical="center"/>
      <protection locked="0"/>
    </xf>
    <xf numFmtId="208" fontId="71" fillId="0" borderId="77" xfId="49" applyNumberFormat="1" applyFont="1" applyBorder="1" applyAlignment="1" applyProtection="1">
      <alignment horizontal="center" vertical="center"/>
      <protection locked="0"/>
    </xf>
    <xf numFmtId="0" fontId="3" fillId="0" borderId="26" xfId="0" applyFont="1" applyFill="1" applyBorder="1" applyAlignment="1" applyProtection="1" quotePrefix="1">
      <alignment horizontal="center" vertical="center" wrapText="1"/>
      <protection locked="0"/>
    </xf>
    <xf numFmtId="0" fontId="3" fillId="0" borderId="78" xfId="0" applyFont="1" applyFill="1" applyBorder="1" applyAlignment="1" applyProtection="1" quotePrefix="1">
      <alignment horizontal="center" vertical="center" wrapText="1"/>
      <protection locked="0"/>
    </xf>
    <xf numFmtId="38" fontId="3" fillId="0" borderId="13" xfId="49" applyFont="1" applyFill="1" applyBorder="1" applyAlignment="1" applyProtection="1" quotePrefix="1">
      <alignment horizontal="center" vertical="center" wrapText="1"/>
      <protection/>
    </xf>
    <xf numFmtId="38" fontId="3" fillId="0" borderId="0" xfId="49" applyFont="1" applyFill="1" applyBorder="1" applyAlignment="1" applyProtection="1" quotePrefix="1">
      <alignment horizontal="center" vertical="center" wrapText="1"/>
      <protection/>
    </xf>
    <xf numFmtId="38" fontId="3" fillId="0" borderId="27" xfId="49" applyFont="1" applyFill="1" applyBorder="1" applyAlignment="1" applyProtection="1" quotePrefix="1">
      <alignment horizontal="center" vertical="center" wrapText="1"/>
      <protection/>
    </xf>
    <xf numFmtId="38" fontId="3" fillId="0" borderId="79" xfId="49" applyFont="1" applyFill="1" applyBorder="1" applyAlignment="1" applyProtection="1" quotePrefix="1">
      <alignment horizontal="center" vertical="center" wrapText="1"/>
      <protection/>
    </xf>
    <xf numFmtId="38" fontId="3" fillId="0" borderId="19" xfId="49" applyFont="1" applyFill="1" applyBorder="1" applyAlignment="1" applyProtection="1" quotePrefix="1">
      <alignment horizontal="center" vertical="center" wrapText="1"/>
      <protection/>
    </xf>
    <xf numFmtId="38" fontId="3" fillId="0" borderId="20" xfId="49" applyFont="1" applyFill="1" applyBorder="1" applyAlignment="1" applyProtection="1" quotePrefix="1">
      <alignment horizontal="center" vertical="center" wrapText="1"/>
      <protection/>
    </xf>
    <xf numFmtId="0" fontId="2"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24" borderId="0" xfId="0" applyFont="1" applyFill="1" applyBorder="1" applyAlignment="1" applyProtection="1">
      <alignment horizontal="left" vertical="center"/>
      <protection locked="0"/>
    </xf>
    <xf numFmtId="0" fontId="3" fillId="0" borderId="45" xfId="0" applyFont="1" applyBorder="1" applyAlignment="1" applyProtection="1" quotePrefix="1">
      <alignment horizontal="center" vertical="center" wrapText="1"/>
      <protection locked="0"/>
    </xf>
    <xf numFmtId="0" fontId="3" fillId="0" borderId="25" xfId="0" applyFont="1" applyBorder="1" applyAlignment="1" applyProtection="1" quotePrefix="1">
      <alignment horizontal="center" vertical="center" wrapText="1"/>
      <protection locked="0"/>
    </xf>
    <xf numFmtId="0" fontId="3" fillId="0" borderId="47" xfId="0" applyFont="1" applyBorder="1" applyAlignment="1" applyProtection="1" quotePrefix="1">
      <alignment horizontal="center" vertical="center" wrapText="1"/>
      <protection locked="0"/>
    </xf>
    <xf numFmtId="0" fontId="3" fillId="0" borderId="33" xfId="0" applyFont="1" applyBorder="1" applyAlignment="1" applyProtection="1" quotePrefix="1">
      <alignment horizontal="center" vertical="center" wrapText="1"/>
      <protection locked="0"/>
    </xf>
    <xf numFmtId="0" fontId="3" fillId="0" borderId="0" xfId="0" applyFont="1" applyBorder="1" applyAlignment="1" applyProtection="1" quotePrefix="1">
      <alignment horizontal="center" vertical="center" wrapText="1"/>
      <protection locked="0"/>
    </xf>
    <xf numFmtId="0" fontId="3" fillId="0" borderId="52" xfId="0" applyFont="1" applyBorder="1" applyAlignment="1" applyProtection="1" quotePrefix="1">
      <alignment horizontal="center" vertical="center" wrapText="1"/>
      <protection locked="0"/>
    </xf>
    <xf numFmtId="0" fontId="3" fillId="0" borderId="34" xfId="0" applyFont="1" applyBorder="1" applyAlignment="1" applyProtection="1" quotePrefix="1">
      <alignment horizontal="center" vertical="center" wrapText="1"/>
      <protection locked="0"/>
    </xf>
    <xf numFmtId="0" fontId="3" fillId="0" borderId="19" xfId="0" applyFont="1" applyBorder="1" applyAlignment="1" applyProtection="1" quotePrefix="1">
      <alignment horizontal="center" vertical="center" wrapText="1"/>
      <protection locked="0"/>
    </xf>
    <xf numFmtId="0" fontId="3" fillId="0" borderId="80" xfId="0" applyFont="1" applyBorder="1" applyAlignment="1" applyProtection="1" quotePrefix="1">
      <alignment horizontal="center" vertical="center" wrapText="1"/>
      <protection locked="0"/>
    </xf>
    <xf numFmtId="0" fontId="31" fillId="0" borderId="24"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47" xfId="0" applyFont="1" applyBorder="1" applyAlignment="1" applyProtection="1">
      <alignment horizontal="center" vertical="center"/>
      <protection locked="0"/>
    </xf>
    <xf numFmtId="0" fontId="31" fillId="0" borderId="31"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53" xfId="0" applyFont="1" applyBorder="1" applyAlignment="1" applyProtection="1">
      <alignment horizontal="center" vertical="center"/>
      <protection locked="0"/>
    </xf>
    <xf numFmtId="0" fontId="32" fillId="0" borderId="10" xfId="0" applyFont="1" applyBorder="1" applyAlignment="1" applyProtection="1">
      <alignment horizontal="center" vertical="center" wrapText="1"/>
      <protection locked="0"/>
    </xf>
    <xf numFmtId="0" fontId="3" fillId="0" borderId="24" xfId="0" applyFont="1" applyFill="1" applyBorder="1" applyAlignment="1" applyProtection="1" quotePrefix="1">
      <alignment horizontal="left" vertical="center" wrapText="1"/>
      <protection locked="0"/>
    </xf>
    <xf numFmtId="0" fontId="3" fillId="0" borderId="25" xfId="0" applyFont="1" applyFill="1" applyBorder="1" applyAlignment="1" applyProtection="1" quotePrefix="1">
      <alignment horizontal="left" vertical="center" wrapText="1"/>
      <protection locked="0"/>
    </xf>
    <xf numFmtId="0" fontId="3" fillId="0" borderId="47" xfId="0" applyFont="1" applyFill="1" applyBorder="1" applyAlignment="1" applyProtection="1" quotePrefix="1">
      <alignment horizontal="left" vertical="center" wrapText="1"/>
      <protection locked="0"/>
    </xf>
    <xf numFmtId="0" fontId="3" fillId="0" borderId="31" xfId="0" applyFont="1" applyFill="1" applyBorder="1" applyAlignment="1" applyProtection="1" quotePrefix="1">
      <alignment horizontal="left" vertical="center" wrapText="1"/>
      <protection locked="0"/>
    </xf>
    <xf numFmtId="0" fontId="3" fillId="0" borderId="21" xfId="0" applyFont="1" applyFill="1" applyBorder="1" applyAlignment="1" applyProtection="1" quotePrefix="1">
      <alignment horizontal="left" vertical="center" wrapText="1"/>
      <protection locked="0"/>
    </xf>
    <xf numFmtId="0" fontId="3" fillId="0" borderId="53" xfId="0" applyFont="1" applyFill="1" applyBorder="1" applyAlignment="1" applyProtection="1" quotePrefix="1">
      <alignment horizontal="left" vertical="center" wrapText="1"/>
      <protection locked="0"/>
    </xf>
    <xf numFmtId="0" fontId="3" fillId="0" borderId="24" xfId="0" applyFont="1" applyFill="1" applyBorder="1" applyAlignment="1" applyProtection="1">
      <alignment vertical="center"/>
      <protection locked="0"/>
    </xf>
    <xf numFmtId="0" fontId="3" fillId="0" borderId="25" xfId="0" applyFont="1" applyFill="1" applyBorder="1" applyAlignment="1" applyProtection="1">
      <alignment vertical="center"/>
      <protection locked="0"/>
    </xf>
    <xf numFmtId="0" fontId="3" fillId="0" borderId="31"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25"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quotePrefix="1">
      <alignment horizontal="center" vertical="center" wrapText="1"/>
      <protection locked="0"/>
    </xf>
    <xf numFmtId="0" fontId="3" fillId="0" borderId="25" xfId="0" applyFont="1" applyFill="1" applyBorder="1" applyAlignment="1" applyProtection="1" quotePrefix="1">
      <alignment horizontal="center" vertical="center" wrapText="1"/>
      <protection locked="0"/>
    </xf>
    <xf numFmtId="0" fontId="3" fillId="0" borderId="31" xfId="0" applyFont="1" applyFill="1" applyBorder="1" applyAlignment="1" applyProtection="1" quotePrefix="1">
      <alignment horizontal="center" vertical="center" wrapText="1"/>
      <protection locked="0"/>
    </xf>
    <xf numFmtId="0" fontId="3" fillId="0" borderId="21" xfId="0" applyFont="1" applyFill="1" applyBorder="1" applyAlignment="1" applyProtection="1" quotePrefix="1">
      <alignment horizontal="center" vertical="center" wrapText="1"/>
      <protection locked="0"/>
    </xf>
    <xf numFmtId="38" fontId="31" fillId="0" borderId="12" xfId="49" applyFont="1" applyFill="1" applyBorder="1" applyAlignment="1" applyProtection="1">
      <alignment horizontal="right" vertical="center"/>
      <protection/>
    </xf>
    <xf numFmtId="38" fontId="31" fillId="0" borderId="11" xfId="49" applyFont="1" applyFill="1" applyBorder="1" applyAlignment="1" applyProtection="1">
      <alignment horizontal="right" vertical="center"/>
      <protection/>
    </xf>
    <xf numFmtId="38" fontId="3" fillId="0" borderId="81" xfId="49" applyFont="1" applyFill="1" applyBorder="1" applyAlignment="1" applyProtection="1">
      <alignment horizontal="center" vertical="center"/>
      <protection locked="0"/>
    </xf>
    <xf numFmtId="38" fontId="3" fillId="0" borderId="82" xfId="49" applyFont="1" applyFill="1" applyBorder="1" applyAlignment="1" applyProtection="1">
      <alignment horizontal="center" vertical="center"/>
      <protection locked="0"/>
    </xf>
    <xf numFmtId="38" fontId="3" fillId="0" borderId="83" xfId="49" applyFont="1" applyFill="1" applyBorder="1" applyAlignment="1" applyProtection="1">
      <alignment horizontal="center" vertical="center"/>
      <protection locked="0"/>
    </xf>
    <xf numFmtId="38" fontId="3" fillId="0" borderId="84" xfId="49" applyFont="1" applyFill="1" applyBorder="1" applyAlignment="1" applyProtection="1">
      <alignment horizontal="center" vertical="center"/>
      <protection locked="0"/>
    </xf>
    <xf numFmtId="38" fontId="31" fillId="0" borderId="24" xfId="49" applyNumberFormat="1" applyFont="1" applyFill="1" applyBorder="1" applyAlignment="1" applyProtection="1">
      <alignment horizontal="right" vertical="center"/>
      <protection/>
    </xf>
    <xf numFmtId="38" fontId="31" fillId="0" borderId="25" xfId="49" applyNumberFormat="1" applyFont="1" applyFill="1" applyBorder="1" applyAlignment="1" applyProtection="1">
      <alignment horizontal="right" vertical="center"/>
      <protection/>
    </xf>
    <xf numFmtId="38" fontId="31" fillId="0" borderId="47" xfId="49" applyNumberFormat="1" applyFont="1" applyFill="1" applyBorder="1" applyAlignment="1" applyProtection="1">
      <alignment horizontal="right" vertical="center"/>
      <protection/>
    </xf>
    <xf numFmtId="38" fontId="31" fillId="0" borderId="13" xfId="49" applyNumberFormat="1" applyFont="1" applyFill="1" applyBorder="1" applyAlignment="1" applyProtection="1">
      <alignment horizontal="right" vertical="center"/>
      <protection/>
    </xf>
    <xf numFmtId="38" fontId="31" fillId="0" borderId="0" xfId="49" applyNumberFormat="1" applyFont="1" applyFill="1" applyBorder="1" applyAlignment="1" applyProtection="1">
      <alignment horizontal="right" vertical="center"/>
      <protection/>
    </xf>
    <xf numFmtId="38" fontId="31" fillId="0" borderId="52" xfId="49" applyNumberFormat="1" applyFont="1" applyFill="1" applyBorder="1" applyAlignment="1" applyProtection="1">
      <alignment horizontal="right" vertical="center"/>
      <protection/>
    </xf>
    <xf numFmtId="208" fontId="31" fillId="0" borderId="24" xfId="49" applyNumberFormat="1" applyFont="1" applyFill="1" applyBorder="1" applyAlignment="1" applyProtection="1">
      <alignment horizontal="center" vertical="center"/>
      <protection locked="0"/>
    </xf>
    <xf numFmtId="208" fontId="31" fillId="0" borderId="46" xfId="49" applyNumberFormat="1" applyFont="1" applyFill="1" applyBorder="1" applyAlignment="1" applyProtection="1">
      <alignment horizontal="center" vertical="center"/>
      <protection locked="0"/>
    </xf>
    <xf numFmtId="208" fontId="31" fillId="0" borderId="13" xfId="49" applyNumberFormat="1" applyFont="1" applyFill="1" applyBorder="1" applyAlignment="1" applyProtection="1">
      <alignment horizontal="center" vertical="center"/>
      <protection locked="0"/>
    </xf>
    <xf numFmtId="208" fontId="31" fillId="0" borderId="27" xfId="49" applyNumberFormat="1" applyFont="1" applyFill="1" applyBorder="1" applyAlignment="1" applyProtection="1">
      <alignment horizontal="center" vertical="center"/>
      <protection locked="0"/>
    </xf>
    <xf numFmtId="205" fontId="31" fillId="0" borderId="72" xfId="49" applyNumberFormat="1" applyFont="1" applyFill="1" applyBorder="1" applyAlignment="1" applyProtection="1">
      <alignment horizontal="center" vertical="center" shrinkToFit="1"/>
      <protection locked="0"/>
    </xf>
    <xf numFmtId="205" fontId="31" fillId="0" borderId="85" xfId="49" applyNumberFormat="1" applyFont="1" applyFill="1" applyBorder="1" applyAlignment="1" applyProtection="1">
      <alignment horizontal="center" vertical="center" shrinkToFit="1"/>
      <protection locked="0"/>
    </xf>
    <xf numFmtId="38" fontId="31" fillId="0" borderId="24" xfId="49" applyFont="1" applyFill="1" applyBorder="1" applyAlignment="1" applyProtection="1">
      <alignment horizontal="right" vertical="center"/>
      <protection locked="0"/>
    </xf>
    <xf numFmtId="38" fontId="31" fillId="0" borderId="25" xfId="49" applyFont="1" applyFill="1" applyBorder="1" applyAlignment="1" applyProtection="1">
      <alignment horizontal="right" vertical="center"/>
      <protection locked="0"/>
    </xf>
    <xf numFmtId="38" fontId="31" fillId="0" borderId="47" xfId="49" applyFont="1" applyFill="1" applyBorder="1" applyAlignment="1" applyProtection="1">
      <alignment horizontal="right" vertical="center"/>
      <protection locked="0"/>
    </xf>
    <xf numFmtId="38" fontId="31" fillId="0" borderId="13" xfId="49" applyFont="1" applyFill="1" applyBorder="1" applyAlignment="1" applyProtection="1">
      <alignment horizontal="right" vertical="center"/>
      <protection locked="0"/>
    </xf>
    <xf numFmtId="38" fontId="31" fillId="0" borderId="0" xfId="49" applyFont="1" applyFill="1" applyBorder="1" applyAlignment="1" applyProtection="1">
      <alignment horizontal="right" vertical="center"/>
      <protection locked="0"/>
    </xf>
    <xf numFmtId="38" fontId="31" fillId="0" borderId="52" xfId="49" applyFont="1" applyFill="1" applyBorder="1" applyAlignment="1" applyProtection="1">
      <alignment horizontal="right" vertical="center"/>
      <protection locked="0"/>
    </xf>
    <xf numFmtId="207" fontId="31" fillId="0" borderId="86" xfId="49" applyNumberFormat="1" applyFont="1" applyFill="1" applyBorder="1" applyAlignment="1" applyProtection="1">
      <alignment horizontal="center" vertical="center"/>
      <protection/>
    </xf>
    <xf numFmtId="207" fontId="31" fillId="0" borderId="87" xfId="49" applyNumberFormat="1" applyFont="1" applyFill="1" applyBorder="1" applyAlignment="1" applyProtection="1">
      <alignment horizontal="center" vertical="center"/>
      <protection/>
    </xf>
    <xf numFmtId="207" fontId="31" fillId="0" borderId="88" xfId="49" applyNumberFormat="1" applyFont="1" applyFill="1" applyBorder="1" applyAlignment="1" applyProtection="1">
      <alignment horizontal="center" vertical="center"/>
      <protection/>
    </xf>
    <xf numFmtId="207" fontId="31" fillId="0" borderId="89" xfId="49" applyNumberFormat="1" applyFont="1" applyFill="1" applyBorder="1" applyAlignment="1" applyProtection="1">
      <alignment horizontal="center" vertical="center"/>
      <protection/>
    </xf>
    <xf numFmtId="207" fontId="31" fillId="0" borderId="90" xfId="49" applyNumberFormat="1" applyFont="1" applyFill="1" applyBorder="1" applyAlignment="1" applyProtection="1">
      <alignment horizontal="center" vertical="center"/>
      <protection/>
    </xf>
    <xf numFmtId="207" fontId="31" fillId="0" borderId="91" xfId="49" applyNumberFormat="1" applyFont="1" applyFill="1" applyBorder="1" applyAlignment="1" applyProtection="1">
      <alignment horizontal="center" vertical="center"/>
      <protection/>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205" fontId="31" fillId="0" borderId="24" xfId="49" applyNumberFormat="1" applyFont="1" applyFill="1" applyBorder="1" applyAlignment="1" applyProtection="1">
      <alignment horizontal="center" vertical="center" shrinkToFit="1"/>
      <protection locked="0"/>
    </xf>
    <xf numFmtId="205" fontId="31" fillId="0" borderId="25" xfId="49" applyNumberFormat="1" applyFont="1" applyFill="1" applyBorder="1" applyAlignment="1" applyProtection="1">
      <alignment horizontal="center" vertical="center" shrinkToFit="1"/>
      <protection locked="0"/>
    </xf>
    <xf numFmtId="205" fontId="31" fillId="0" borderId="47" xfId="49" applyNumberFormat="1" applyFont="1" applyFill="1" applyBorder="1" applyAlignment="1" applyProtection="1">
      <alignment horizontal="center" vertical="center" shrinkToFit="1"/>
      <protection locked="0"/>
    </xf>
    <xf numFmtId="38" fontId="31" fillId="0" borderId="31" xfId="49" applyFont="1" applyFill="1" applyBorder="1" applyAlignment="1" applyProtection="1">
      <alignment horizontal="right" vertical="center"/>
      <protection locked="0"/>
    </xf>
    <xf numFmtId="38" fontId="31" fillId="0" borderId="21" xfId="49" applyFont="1" applyFill="1" applyBorder="1" applyAlignment="1" applyProtection="1">
      <alignment horizontal="right" vertical="center"/>
      <protection locked="0"/>
    </xf>
    <xf numFmtId="38" fontId="31" fillId="0" borderId="53" xfId="49" applyFont="1" applyFill="1" applyBorder="1" applyAlignment="1" applyProtection="1">
      <alignment horizontal="right" vertical="center"/>
      <protection locked="0"/>
    </xf>
    <xf numFmtId="38" fontId="31" fillId="0" borderId="31" xfId="49" applyNumberFormat="1" applyFont="1" applyFill="1" applyBorder="1" applyAlignment="1" applyProtection="1">
      <alignment horizontal="right" vertical="center"/>
      <protection/>
    </xf>
    <xf numFmtId="38" fontId="31" fillId="0" borderId="21" xfId="49" applyNumberFormat="1" applyFont="1" applyFill="1" applyBorder="1" applyAlignment="1" applyProtection="1">
      <alignment horizontal="right" vertical="center"/>
      <protection/>
    </xf>
    <xf numFmtId="38" fontId="31" fillId="0" borderId="53" xfId="49" applyNumberFormat="1" applyFont="1" applyFill="1" applyBorder="1" applyAlignment="1" applyProtection="1">
      <alignment horizontal="right" vertical="center"/>
      <protection/>
    </xf>
    <xf numFmtId="208" fontId="31" fillId="0" borderId="31" xfId="49" applyNumberFormat="1" applyFont="1" applyFill="1" applyBorder="1" applyAlignment="1" applyProtection="1">
      <alignment horizontal="center" vertical="center"/>
      <protection locked="0"/>
    </xf>
    <xf numFmtId="208" fontId="31" fillId="0" borderId="92" xfId="49" applyNumberFormat="1" applyFont="1" applyFill="1" applyBorder="1" applyAlignment="1" applyProtection="1">
      <alignment horizontal="center" vertical="center"/>
      <protection locked="0"/>
    </xf>
    <xf numFmtId="0" fontId="3" fillId="0" borderId="33"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protection locked="0"/>
    </xf>
    <xf numFmtId="0" fontId="3" fillId="0" borderId="33" xfId="0" applyFont="1" applyBorder="1" applyAlignment="1" applyProtection="1">
      <alignment horizontal="right" vertical="center"/>
      <protection locked="0"/>
    </xf>
    <xf numFmtId="0" fontId="3" fillId="0" borderId="33" xfId="0" applyFont="1" applyBorder="1" applyAlignment="1" applyProtection="1" quotePrefix="1">
      <alignment horizontal="right" vertical="center" wrapText="1"/>
      <protection locked="0"/>
    </xf>
    <xf numFmtId="0" fontId="3" fillId="0" borderId="0" xfId="0" applyFont="1" applyBorder="1" applyAlignment="1" applyProtection="1" quotePrefix="1">
      <alignment horizontal="right" vertical="center"/>
      <protection locked="0"/>
    </xf>
    <xf numFmtId="0" fontId="3" fillId="0" borderId="33" xfId="0" applyFont="1" applyBorder="1" applyAlignment="1" applyProtection="1" quotePrefix="1">
      <alignment horizontal="right" vertical="center"/>
      <protection locked="0"/>
    </xf>
    <xf numFmtId="0" fontId="3" fillId="0" borderId="0" xfId="0" applyFont="1" applyBorder="1" applyAlignment="1" applyProtection="1" quotePrefix="1">
      <alignment horizontal="left" vertical="center" wrapText="1"/>
      <protection locked="0"/>
    </xf>
    <xf numFmtId="0" fontId="3" fillId="0" borderId="27" xfId="0" applyFont="1" applyBorder="1" applyAlignment="1" applyProtection="1" quotePrefix="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1" fillId="0" borderId="10"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protection locked="0"/>
    </xf>
    <xf numFmtId="0" fontId="34" fillId="0" borderId="10"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protection locked="0"/>
    </xf>
    <xf numFmtId="0" fontId="34" fillId="0" borderId="93" xfId="0" applyFont="1" applyBorder="1" applyAlignment="1" applyProtection="1">
      <alignment horizontal="center" vertical="center"/>
      <protection locked="0"/>
    </xf>
    <xf numFmtId="0" fontId="3" fillId="0" borderId="87" xfId="0" applyFont="1" applyFill="1" applyBorder="1" applyAlignment="1" applyProtection="1">
      <alignment horizontal="left" vertical="center" wrapText="1" indent="1"/>
      <protection locked="0"/>
    </xf>
    <xf numFmtId="0" fontId="3" fillId="0" borderId="21" xfId="0" applyFont="1" applyFill="1" applyBorder="1" applyAlignment="1" applyProtection="1">
      <alignment horizontal="left" vertical="center" wrapText="1" indent="1"/>
      <protection locked="0"/>
    </xf>
    <xf numFmtId="0" fontId="3" fillId="0" borderId="94"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wrapText="1"/>
      <protection/>
    </xf>
    <xf numFmtId="0" fontId="3" fillId="0" borderId="9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45"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4" fillId="0" borderId="98" xfId="0" applyFont="1" applyFill="1" applyBorder="1" applyAlignment="1" applyProtection="1">
      <alignment horizontal="center" vertical="center" wrapText="1"/>
      <protection locked="0"/>
    </xf>
    <xf numFmtId="0" fontId="34" fillId="0" borderId="99" xfId="0" applyFont="1" applyFill="1" applyBorder="1" applyAlignment="1" applyProtection="1">
      <alignment horizontal="center" vertical="center" wrapText="1"/>
      <protection locked="0"/>
    </xf>
    <xf numFmtId="49" fontId="3" fillId="0" borderId="100" xfId="0" applyNumberFormat="1" applyFont="1" applyFill="1" applyBorder="1" applyAlignment="1" applyProtection="1">
      <alignment horizontal="left" vertical="center" indent="2"/>
      <protection locked="0"/>
    </xf>
    <xf numFmtId="49" fontId="3" fillId="0" borderId="99" xfId="0" applyNumberFormat="1" applyFont="1" applyFill="1" applyBorder="1" applyAlignment="1" applyProtection="1">
      <alignment horizontal="left" vertical="center" indent="2"/>
      <protection locked="0"/>
    </xf>
    <xf numFmtId="49" fontId="3" fillId="0" borderId="101" xfId="0" applyNumberFormat="1" applyFont="1" applyFill="1" applyBorder="1" applyAlignment="1" applyProtection="1">
      <alignment horizontal="left" vertical="center" indent="2"/>
      <protection locked="0"/>
    </xf>
    <xf numFmtId="0" fontId="3" fillId="0" borderId="86" xfId="0" applyFont="1" applyFill="1" applyBorder="1" applyAlignment="1" applyProtection="1">
      <alignment horizontal="center" vertical="center" wrapText="1"/>
      <protection locked="0"/>
    </xf>
    <xf numFmtId="0" fontId="3" fillId="0" borderId="87"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102" xfId="0" applyFont="1" applyFill="1" applyBorder="1" applyAlignment="1" applyProtection="1">
      <alignment horizontal="left" vertical="center"/>
      <protection locked="0"/>
    </xf>
    <xf numFmtId="0" fontId="3" fillId="0" borderId="87" xfId="0" applyFont="1" applyFill="1" applyBorder="1" applyAlignment="1" applyProtection="1">
      <alignment horizontal="left" vertical="center"/>
      <protection locked="0"/>
    </xf>
    <xf numFmtId="0" fontId="3" fillId="0" borderId="103" xfId="0" applyFont="1" applyFill="1" applyBorder="1" applyAlignment="1" applyProtection="1">
      <alignment horizontal="left" vertical="center"/>
      <protection locked="0"/>
    </xf>
    <xf numFmtId="0" fontId="3" fillId="0" borderId="104"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0" borderId="105"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92" xfId="0" applyFont="1" applyFill="1" applyBorder="1" applyAlignment="1" applyProtection="1">
      <alignment horizontal="left" vertical="center"/>
      <protection locked="0"/>
    </xf>
    <xf numFmtId="0" fontId="3" fillId="0" borderId="45"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106" xfId="0" applyFont="1" applyFill="1" applyBorder="1" applyAlignment="1" applyProtection="1">
      <alignment horizontal="center" vertical="center" wrapText="1"/>
      <protection locked="0"/>
    </xf>
    <xf numFmtId="0" fontId="3" fillId="0" borderId="107" xfId="0" applyFont="1" applyFill="1" applyBorder="1" applyAlignment="1" applyProtection="1">
      <alignment horizontal="center" vertical="center" wrapText="1"/>
      <protection locked="0"/>
    </xf>
    <xf numFmtId="0" fontId="3" fillId="0" borderId="108"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wrapText="1" indent="1"/>
      <protection locked="0"/>
    </xf>
    <xf numFmtId="0" fontId="3" fillId="0" borderId="72" xfId="0" applyFont="1" applyFill="1" applyBorder="1" applyAlignment="1" applyProtection="1">
      <alignment horizontal="left" vertical="center" wrapText="1" indent="1"/>
      <protection locked="0"/>
    </xf>
    <xf numFmtId="0" fontId="3" fillId="0" borderId="109"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110" xfId="0" applyFont="1" applyFill="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111"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112"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26" borderId="33" xfId="0" applyFont="1" applyFill="1" applyBorder="1" applyAlignment="1" applyProtection="1" quotePrefix="1">
      <alignment horizontal="center" vertical="center"/>
      <protection locked="0"/>
    </xf>
    <xf numFmtId="0" fontId="3" fillId="26" borderId="0" xfId="0" applyFont="1" applyFill="1" applyBorder="1" applyAlignment="1" applyProtection="1">
      <alignment horizontal="center" vertical="center"/>
      <protection locked="0"/>
    </xf>
    <xf numFmtId="0" fontId="3" fillId="26" borderId="27" xfId="0" applyFont="1" applyFill="1" applyBorder="1" applyAlignment="1" applyProtection="1">
      <alignment horizontal="center" vertical="center"/>
      <protection locked="0"/>
    </xf>
    <xf numFmtId="0" fontId="3" fillId="26" borderId="97" xfId="0" applyFont="1" applyFill="1" applyBorder="1" applyAlignment="1" applyProtection="1">
      <alignment horizontal="center" vertical="center"/>
      <protection locked="0"/>
    </xf>
    <xf numFmtId="0" fontId="3" fillId="26" borderId="21" xfId="0" applyFont="1" applyFill="1" applyBorder="1" applyAlignment="1" applyProtection="1">
      <alignment horizontal="center" vertical="center"/>
      <protection locked="0"/>
    </xf>
    <xf numFmtId="0" fontId="3" fillId="26" borderId="113" xfId="0" applyFont="1" applyFill="1" applyBorder="1" applyAlignment="1" applyProtection="1" quotePrefix="1">
      <alignment horizontal="center" vertical="center"/>
      <protection locked="0"/>
    </xf>
    <xf numFmtId="0" fontId="3" fillId="26" borderId="114" xfId="0" applyFont="1" applyFill="1" applyBorder="1" applyAlignment="1" applyProtection="1">
      <alignment horizontal="center" vertical="center"/>
      <protection locked="0"/>
    </xf>
    <xf numFmtId="0" fontId="3" fillId="26" borderId="115" xfId="0" applyFont="1" applyFill="1" applyBorder="1" applyAlignment="1" applyProtection="1">
      <alignment horizontal="center" vertical="center"/>
      <protection locked="0"/>
    </xf>
    <xf numFmtId="0" fontId="3" fillId="26" borderId="92"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5"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3" fillId="0" borderId="25"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3" fillId="0" borderId="13"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34" fillId="0" borderId="98" xfId="0" applyFont="1" applyBorder="1" applyAlignment="1" applyProtection="1">
      <alignment horizontal="center" vertical="center" wrapText="1"/>
      <protection locked="0"/>
    </xf>
    <xf numFmtId="0" fontId="34" fillId="0" borderId="9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112"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3" fillId="0" borderId="98" xfId="0" applyFont="1" applyBorder="1" applyAlignment="1" applyProtection="1">
      <alignment horizontal="center" vertical="center"/>
      <protection locked="0"/>
    </xf>
    <xf numFmtId="0" fontId="3" fillId="0" borderId="99" xfId="0" applyFont="1" applyBorder="1" applyAlignment="1" applyProtection="1">
      <alignment horizontal="center" vertical="center"/>
      <protection locked="0"/>
    </xf>
    <xf numFmtId="0" fontId="3" fillId="0" borderId="116" xfId="0" applyFont="1" applyBorder="1" applyAlignment="1" applyProtection="1">
      <alignment horizontal="center" vertical="center"/>
      <protection locked="0"/>
    </xf>
    <xf numFmtId="0" fontId="3" fillId="0" borderId="117" xfId="0" applyFont="1" applyBorder="1" applyAlignment="1" applyProtection="1">
      <alignment horizontal="center" vertical="center"/>
      <protection locked="0"/>
    </xf>
    <xf numFmtId="0" fontId="3" fillId="0" borderId="89"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3" fillId="0" borderId="118" xfId="0" applyFont="1" applyFill="1" applyBorder="1" applyAlignment="1" applyProtection="1">
      <alignment horizontal="left" vertical="center"/>
      <protection locked="0"/>
    </xf>
    <xf numFmtId="0" fontId="3" fillId="0" borderId="117" xfId="0" applyFont="1" applyFill="1" applyBorder="1" applyAlignment="1" applyProtection="1">
      <alignment horizontal="left" vertical="center"/>
      <protection locked="0"/>
    </xf>
    <xf numFmtId="0" fontId="3" fillId="0" borderId="119" xfId="0" applyFont="1" applyFill="1" applyBorder="1" applyAlignment="1" applyProtection="1">
      <alignment horizontal="left" vertical="center"/>
      <protection locked="0"/>
    </xf>
    <xf numFmtId="0" fontId="3" fillId="0" borderId="120" xfId="0" applyFont="1" applyFill="1" applyBorder="1" applyAlignment="1" applyProtection="1">
      <alignment horizontal="left" vertical="center"/>
      <protection locked="0"/>
    </xf>
    <xf numFmtId="0" fontId="3" fillId="0" borderId="90" xfId="0" applyFont="1" applyFill="1" applyBorder="1" applyAlignment="1" applyProtection="1">
      <alignment horizontal="left" vertical="center"/>
      <protection locked="0"/>
    </xf>
    <xf numFmtId="0" fontId="3" fillId="0" borderId="121" xfId="0" applyFont="1" applyFill="1" applyBorder="1" applyAlignment="1" applyProtection="1">
      <alignment horizontal="left" vertical="center"/>
      <protection locked="0"/>
    </xf>
    <xf numFmtId="0" fontId="3" fillId="0" borderId="100" xfId="0" applyFont="1" applyFill="1" applyBorder="1" applyAlignment="1" applyProtection="1">
      <alignment horizontal="left" vertical="center"/>
      <protection locked="0"/>
    </xf>
    <xf numFmtId="0" fontId="3" fillId="0" borderId="99" xfId="0" applyFont="1" applyFill="1" applyBorder="1" applyAlignment="1" applyProtection="1">
      <alignment horizontal="left" vertical="center"/>
      <protection locked="0"/>
    </xf>
    <xf numFmtId="0" fontId="3" fillId="0" borderId="122"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wrapText="1"/>
      <protection locked="0"/>
    </xf>
    <xf numFmtId="0" fontId="39"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23" xfId="0" applyFont="1" applyBorder="1" applyAlignment="1" applyProtection="1">
      <alignment horizontal="center" vertical="center"/>
      <protection locked="0"/>
    </xf>
    <xf numFmtId="0" fontId="3" fillId="0" borderId="124" xfId="0" applyFont="1" applyBorder="1" applyAlignment="1" applyProtection="1">
      <alignment horizontal="center" vertical="center"/>
      <protection locked="0"/>
    </xf>
    <xf numFmtId="0" fontId="3" fillId="0" borderId="125" xfId="0" applyFont="1" applyBorder="1" applyAlignment="1" applyProtection="1">
      <alignment horizontal="center" vertical="center"/>
      <protection locked="0"/>
    </xf>
    <xf numFmtId="0" fontId="3" fillId="0" borderId="123" xfId="0" applyFont="1" applyFill="1" applyBorder="1" applyAlignment="1" applyProtection="1">
      <alignment horizontal="left" vertical="center"/>
      <protection locked="0"/>
    </xf>
    <xf numFmtId="0" fontId="3" fillId="0" borderId="124" xfId="0" applyFont="1" applyFill="1" applyBorder="1" applyAlignment="1" applyProtection="1">
      <alignment horizontal="left" vertical="center"/>
      <protection locked="0"/>
    </xf>
    <xf numFmtId="0" fontId="3" fillId="0" borderId="125" xfId="0" applyFont="1" applyFill="1" applyBorder="1" applyAlignment="1" applyProtection="1">
      <alignment horizontal="left" vertical="center"/>
      <protection locked="0"/>
    </xf>
    <xf numFmtId="0" fontId="3" fillId="26" borderId="16" xfId="0" applyFont="1" applyFill="1" applyBorder="1" applyAlignment="1" applyProtection="1">
      <alignment horizontal="center" vertical="center"/>
      <protection locked="0"/>
    </xf>
    <xf numFmtId="0" fontId="3" fillId="26" borderId="17" xfId="0" applyFont="1" applyFill="1" applyBorder="1" applyAlignment="1" applyProtection="1">
      <alignment horizontal="center" vertical="center"/>
      <protection locked="0"/>
    </xf>
    <xf numFmtId="0" fontId="3" fillId="26" borderId="18" xfId="0" applyFont="1" applyFill="1" applyBorder="1" applyAlignment="1" applyProtection="1">
      <alignment horizontal="center" vertical="center"/>
      <protection locked="0"/>
    </xf>
    <xf numFmtId="0" fontId="3" fillId="0" borderId="97"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25" xfId="0" applyFont="1" applyFill="1" applyBorder="1" applyAlignment="1" applyProtection="1">
      <alignment horizontal="left" vertical="center" wrapText="1"/>
      <protection locked="0"/>
    </xf>
    <xf numFmtId="0" fontId="3" fillId="0" borderId="46" xfId="0" applyFont="1" applyFill="1" applyBorder="1" applyAlignment="1" applyProtection="1">
      <alignment horizontal="left" vertical="center"/>
      <protection locked="0"/>
    </xf>
    <xf numFmtId="0" fontId="3" fillId="0" borderId="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3" fillId="0" borderId="45" xfId="0" applyFont="1" applyBorder="1" applyAlignment="1" applyProtection="1">
      <alignment horizontal="right" vertical="center" wrapText="1"/>
      <protection locked="0"/>
    </xf>
    <xf numFmtId="0" fontId="3" fillId="0" borderId="25"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3" fillId="0" borderId="0"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124" xfId="0" applyFont="1" applyFill="1" applyBorder="1" applyAlignment="1" applyProtection="1">
      <alignment horizontal="center" vertical="center" wrapText="1"/>
      <protection locked="0"/>
    </xf>
    <xf numFmtId="2" fontId="3" fillId="0" borderId="126" xfId="0" applyNumberFormat="1" applyFont="1" applyFill="1" applyBorder="1" applyAlignment="1" applyProtection="1">
      <alignment horizontal="center" vertical="center" wrapText="1"/>
      <protection locked="0"/>
    </xf>
    <xf numFmtId="2" fontId="3" fillId="0" borderId="123" xfId="0" applyNumberFormat="1" applyFont="1" applyFill="1" applyBorder="1" applyAlignment="1" applyProtection="1">
      <alignment horizontal="center" vertical="center" wrapText="1"/>
      <protection locked="0"/>
    </xf>
    <xf numFmtId="0" fontId="3" fillId="0" borderId="125" xfId="0" applyFont="1" applyFill="1" applyBorder="1" applyAlignment="1" applyProtection="1">
      <alignment horizontal="center" vertical="center" wrapText="1"/>
      <protection locked="0"/>
    </xf>
    <xf numFmtId="0" fontId="3" fillId="0" borderId="126" xfId="0" applyFont="1" applyFill="1" applyBorder="1" applyAlignment="1" applyProtection="1">
      <alignment horizontal="center" vertical="center" wrapText="1"/>
      <protection locked="0"/>
    </xf>
    <xf numFmtId="12" fontId="3" fillId="0" borderId="123" xfId="0" applyNumberFormat="1" applyFont="1" applyFill="1" applyBorder="1" applyAlignment="1" applyProtection="1">
      <alignment horizontal="center" vertical="center" wrapText="1"/>
      <protection locked="0"/>
    </xf>
    <xf numFmtId="12" fontId="3" fillId="0" borderId="125" xfId="0" applyNumberFormat="1" applyFont="1" applyFill="1" applyBorder="1" applyAlignment="1" applyProtection="1">
      <alignment horizontal="center" vertical="center" wrapText="1"/>
      <protection locked="0"/>
    </xf>
    <xf numFmtId="201" fontId="3" fillId="0" borderId="124" xfId="0" applyNumberFormat="1"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center" wrapText="1"/>
      <protection locked="0"/>
    </xf>
    <xf numFmtId="2" fontId="3" fillId="0" borderId="15" xfId="0" applyNumberFormat="1"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2" fontId="3" fillId="0" borderId="15" xfId="0" applyNumberFormat="1" applyFont="1" applyFill="1" applyBorder="1" applyAlignment="1" applyProtection="1">
      <alignment horizontal="center" vertical="center" wrapText="1"/>
      <protection locked="0"/>
    </xf>
    <xf numFmtId="12" fontId="3" fillId="0" borderId="51" xfId="0" applyNumberFormat="1" applyFont="1" applyFill="1" applyBorder="1" applyAlignment="1" applyProtection="1">
      <alignment horizontal="center" vertical="center" wrapText="1"/>
      <protection locked="0"/>
    </xf>
    <xf numFmtId="201" fontId="3" fillId="0" borderId="40" xfId="0" applyNumberFormat="1" applyFont="1" applyFill="1" applyBorder="1" applyAlignment="1" applyProtection="1">
      <alignment horizontal="center" vertical="center" wrapText="1"/>
      <protection/>
    </xf>
    <xf numFmtId="1" fontId="3" fillId="0" borderId="15" xfId="0" applyNumberFormat="1" applyFont="1" applyFill="1" applyBorder="1" applyAlignment="1" applyProtection="1">
      <alignment horizontal="center" vertical="center" wrapText="1"/>
      <protection locked="0"/>
    </xf>
    <xf numFmtId="1" fontId="3" fillId="0" borderId="51" xfId="0" applyNumberFormat="1"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10" xfId="0" applyFont="1" applyFill="1" applyBorder="1" applyAlignment="1" applyProtection="1">
      <alignment horizontal="center" vertical="center" wrapText="1"/>
      <protection locked="0"/>
    </xf>
    <xf numFmtId="209" fontId="3" fillId="0" borderId="24" xfId="0" applyNumberFormat="1" applyFont="1" applyFill="1" applyBorder="1" applyAlignment="1" applyProtection="1" quotePrefix="1">
      <alignment horizontal="center" vertical="center" wrapText="1"/>
      <protection/>
    </xf>
    <xf numFmtId="209" fontId="3" fillId="0" borderId="25" xfId="0" applyNumberFormat="1" applyFont="1" applyFill="1" applyBorder="1" applyAlignment="1" applyProtection="1">
      <alignment horizontal="center" vertical="center" wrapText="1"/>
      <protection/>
    </xf>
    <xf numFmtId="209" fontId="3" fillId="0" borderId="13" xfId="0" applyNumberFormat="1" applyFont="1" applyFill="1" applyBorder="1" applyAlignment="1" applyProtection="1">
      <alignment horizontal="center" vertical="center" wrapText="1"/>
      <protection/>
    </xf>
    <xf numFmtId="209" fontId="3" fillId="0" borderId="0" xfId="0" applyNumberFormat="1" applyFont="1" applyFill="1" applyBorder="1" applyAlignment="1" applyProtection="1">
      <alignment horizontal="center" vertical="center" wrapText="1"/>
      <protection/>
    </xf>
    <xf numFmtId="209" fontId="3" fillId="0" borderId="79" xfId="0" applyNumberFormat="1" applyFont="1" applyFill="1" applyBorder="1" applyAlignment="1" applyProtection="1">
      <alignment horizontal="center" vertical="center" wrapText="1"/>
      <protection/>
    </xf>
    <xf numFmtId="209" fontId="3" fillId="0" borderId="19" xfId="0" applyNumberFormat="1"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protection locked="0"/>
    </xf>
    <xf numFmtId="0" fontId="3" fillId="0" borderId="108"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textRotation="255"/>
      <protection locked="0"/>
    </xf>
    <xf numFmtId="0" fontId="3" fillId="0" borderId="47" xfId="0" applyFont="1" applyFill="1" applyBorder="1" applyAlignment="1" applyProtection="1">
      <alignment horizontal="center" vertical="center" textRotation="255"/>
      <protection locked="0"/>
    </xf>
    <xf numFmtId="0" fontId="3" fillId="0" borderId="13" xfId="0" applyFont="1" applyFill="1" applyBorder="1" applyAlignment="1" applyProtection="1">
      <alignment horizontal="center" vertical="center" textRotation="255"/>
      <protection locked="0"/>
    </xf>
    <xf numFmtId="0" fontId="3" fillId="0" borderId="52" xfId="0" applyFont="1" applyFill="1" applyBorder="1" applyAlignment="1" applyProtection="1">
      <alignment horizontal="center" vertical="center" textRotation="255"/>
      <protection locked="0"/>
    </xf>
    <xf numFmtId="0" fontId="3" fillId="0" borderId="79" xfId="0" applyFont="1" applyFill="1" applyBorder="1" applyAlignment="1" applyProtection="1">
      <alignment horizontal="center" vertical="center" textRotation="255"/>
      <protection locked="0"/>
    </xf>
    <xf numFmtId="0" fontId="3" fillId="0" borderId="80" xfId="0" applyFont="1" applyFill="1" applyBorder="1" applyAlignment="1" applyProtection="1">
      <alignment horizontal="center" vertical="center" textRotation="255"/>
      <protection locked="0"/>
    </xf>
    <xf numFmtId="0" fontId="3" fillId="0" borderId="53" xfId="0" applyFont="1" applyFill="1" applyBorder="1" applyAlignment="1" applyProtection="1">
      <alignment horizontal="center" vertical="center" wrapText="1"/>
      <protection locked="0"/>
    </xf>
    <xf numFmtId="0" fontId="34" fillId="0" borderId="21" xfId="0" applyFont="1" applyFill="1" applyBorder="1" applyAlignment="1" applyProtection="1">
      <alignment horizontal="center" vertical="center" wrapText="1"/>
      <protection locked="0"/>
    </xf>
    <xf numFmtId="0" fontId="34" fillId="0" borderId="92" xfId="0" applyFont="1" applyFill="1" applyBorder="1" applyAlignment="1" applyProtection="1">
      <alignment horizontal="center" vertical="center" wrapText="1"/>
      <protection locked="0"/>
    </xf>
    <xf numFmtId="0" fontId="3" fillId="0" borderId="127" xfId="0" applyFont="1" applyFill="1" applyBorder="1" applyAlignment="1" applyProtection="1">
      <alignment horizontal="center" vertical="center" wrapText="1"/>
      <protection locked="0"/>
    </xf>
    <xf numFmtId="0" fontId="3" fillId="0" borderId="128" xfId="0" applyFont="1" applyFill="1" applyBorder="1" applyAlignment="1" applyProtection="1">
      <alignment horizontal="center" vertical="center" wrapText="1"/>
      <protection locked="0"/>
    </xf>
    <xf numFmtId="0" fontId="34" fillId="0" borderId="15" xfId="0" applyFont="1" applyFill="1" applyBorder="1" applyAlignment="1" applyProtection="1">
      <alignment horizontal="center" vertical="center" wrapText="1"/>
      <protection locked="0"/>
    </xf>
    <xf numFmtId="0" fontId="34" fillId="0" borderId="51" xfId="0" applyFont="1" applyFill="1" applyBorder="1" applyAlignment="1" applyProtection="1">
      <alignment horizontal="center" vertical="center" wrapText="1"/>
      <protection locked="0"/>
    </xf>
    <xf numFmtId="0" fontId="3" fillId="0" borderId="51" xfId="0" applyFont="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51"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wrapText="1"/>
      <protection locked="0"/>
    </xf>
    <xf numFmtId="0" fontId="3" fillId="0" borderId="92" xfId="0" applyFont="1" applyFill="1" applyBorder="1" applyAlignment="1" applyProtection="1">
      <alignment horizontal="center" vertical="center"/>
      <protection locked="0"/>
    </xf>
    <xf numFmtId="0" fontId="3" fillId="0" borderId="129" xfId="0" applyFont="1" applyFill="1" applyBorder="1" applyAlignment="1" applyProtection="1">
      <alignment horizontal="center" vertical="center"/>
      <protection locked="0"/>
    </xf>
    <xf numFmtId="0" fontId="3" fillId="0" borderId="33" xfId="0" applyFont="1" applyBorder="1" applyAlignment="1" applyProtection="1">
      <alignment horizontal="center" vertical="center" textRotation="255"/>
      <protection locked="0"/>
    </xf>
    <xf numFmtId="0" fontId="3" fillId="0" borderId="0" xfId="0" applyFont="1" applyBorder="1" applyAlignment="1" applyProtection="1">
      <alignment horizontal="center" vertical="center" textRotation="255"/>
      <protection locked="0"/>
    </xf>
    <xf numFmtId="0" fontId="3" fillId="0" borderId="34" xfId="0" applyFont="1" applyBorder="1" applyAlignment="1" applyProtection="1">
      <alignment horizontal="center" vertical="center" textRotation="255"/>
      <protection locked="0"/>
    </xf>
    <xf numFmtId="0" fontId="3" fillId="0" borderId="19" xfId="0" applyFont="1" applyBorder="1" applyAlignment="1" applyProtection="1">
      <alignment horizontal="center" vertical="center" textRotation="255"/>
      <protection locked="0"/>
    </xf>
    <xf numFmtId="0" fontId="3" fillId="0" borderId="1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4" fillId="0" borderId="15" xfId="0" applyFont="1" applyBorder="1" applyAlignment="1" applyProtection="1">
      <alignment horizontal="center" vertical="center" wrapText="1"/>
      <protection locked="0"/>
    </xf>
    <xf numFmtId="0" fontId="34" fillId="0" borderId="40" xfId="0" applyFont="1" applyBorder="1" applyAlignment="1" applyProtection="1">
      <alignment horizontal="center" vertical="center" wrapText="1"/>
      <protection locked="0"/>
    </xf>
    <xf numFmtId="0" fontId="34" fillId="0" borderId="51" xfId="0" applyFont="1" applyBorder="1" applyAlignment="1" applyProtection="1">
      <alignment horizontal="center" vertical="center" wrapText="1"/>
      <protection locked="0"/>
    </xf>
    <xf numFmtId="49" fontId="3" fillId="0" borderId="40" xfId="0" applyNumberFormat="1" applyFont="1" applyFill="1" applyBorder="1" applyAlignment="1" applyProtection="1">
      <alignment horizontal="left" vertical="center" indent="2"/>
      <protection locked="0"/>
    </xf>
    <xf numFmtId="49" fontId="3" fillId="0" borderId="110" xfId="0" applyNumberFormat="1" applyFont="1" applyFill="1" applyBorder="1" applyAlignment="1" applyProtection="1">
      <alignment horizontal="left" vertical="center" indent="2"/>
      <protection locked="0"/>
    </xf>
    <xf numFmtId="0" fontId="3" fillId="0" borderId="24" xfId="0" applyFont="1" applyBorder="1" applyAlignment="1" applyProtection="1">
      <alignment horizontal="center" vertical="center" wrapText="1"/>
      <protection locked="0"/>
    </xf>
    <xf numFmtId="0" fontId="10" fillId="26" borderId="10" xfId="0" applyFont="1" applyFill="1" applyBorder="1" applyAlignment="1" applyProtection="1">
      <alignment horizontal="center" vertical="center"/>
      <protection locked="0"/>
    </xf>
    <xf numFmtId="0" fontId="10" fillId="0" borderId="15" xfId="0" applyFont="1" applyBorder="1" applyAlignment="1" applyProtection="1">
      <alignment horizontal="left" vertical="top" wrapText="1"/>
      <protection locked="0"/>
    </xf>
    <xf numFmtId="0" fontId="10" fillId="0" borderId="40" xfId="0" applyFont="1" applyBorder="1" applyAlignment="1" applyProtection="1">
      <alignment horizontal="left" vertical="top" wrapText="1"/>
      <protection locked="0"/>
    </xf>
    <xf numFmtId="0" fontId="10" fillId="0" borderId="51" xfId="0" applyFont="1" applyBorder="1" applyAlignment="1" applyProtection="1">
      <alignment horizontal="left" vertical="top" wrapText="1"/>
      <protection locked="0"/>
    </xf>
    <xf numFmtId="0" fontId="10" fillId="0" borderId="24"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40"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10" fillId="0" borderId="15" xfId="0" applyFont="1" applyBorder="1" applyAlignment="1">
      <alignment horizontal="left" vertical="center" wrapText="1"/>
    </xf>
    <xf numFmtId="0" fontId="10" fillId="0" borderId="40" xfId="0" applyFont="1" applyBorder="1" applyAlignment="1">
      <alignment horizontal="left" vertical="center" wrapText="1"/>
    </xf>
    <xf numFmtId="0" fontId="10" fillId="0" borderId="51" xfId="0" applyFont="1" applyBorder="1" applyAlignment="1">
      <alignment horizontal="left" vertical="center" wrapText="1"/>
    </xf>
    <xf numFmtId="0" fontId="33" fillId="0" borderId="15" xfId="0" applyFont="1" applyBorder="1" applyAlignment="1" applyProtection="1">
      <alignment horizontal="center" vertical="center" wrapText="1"/>
      <protection locked="0"/>
    </xf>
    <xf numFmtId="0" fontId="33" fillId="0" borderId="40" xfId="0" applyFont="1" applyBorder="1" applyAlignment="1" applyProtection="1">
      <alignment horizontal="center" vertical="center" wrapText="1"/>
      <protection locked="0"/>
    </xf>
    <xf numFmtId="0" fontId="33" fillId="0" borderId="51" xfId="0" applyFont="1" applyBorder="1" applyAlignment="1" applyProtection="1">
      <alignment horizontal="center" vertical="center" wrapText="1"/>
      <protection locked="0"/>
    </xf>
    <xf numFmtId="0" fontId="10" fillId="0" borderId="23"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58" xfId="0" applyFont="1" applyBorder="1" applyAlignment="1">
      <alignment horizontal="center" vertical="center" wrapText="1"/>
    </xf>
    <xf numFmtId="0" fontId="33" fillId="0" borderId="15" xfId="0" applyFont="1" applyFill="1" applyBorder="1" applyAlignment="1" applyProtection="1">
      <alignment horizontal="center" vertical="center" wrapText="1"/>
      <protection locked="0"/>
    </xf>
    <xf numFmtId="0" fontId="33" fillId="0" borderId="40" xfId="0" applyFont="1" applyFill="1" applyBorder="1" applyAlignment="1" applyProtection="1">
      <alignment horizontal="center" vertical="center" wrapText="1"/>
      <protection locked="0"/>
    </xf>
    <xf numFmtId="0" fontId="33" fillId="0" borderId="51" xfId="0" applyFont="1" applyFill="1" applyBorder="1" applyAlignment="1" applyProtection="1">
      <alignment horizontal="center" vertical="center" wrapText="1"/>
      <protection locked="0"/>
    </xf>
    <xf numFmtId="0" fontId="3" fillId="0" borderId="0" xfId="0" applyFont="1" applyFill="1" applyAlignment="1">
      <alignment horizontal="left" vertical="top" wrapText="1"/>
    </xf>
    <xf numFmtId="0" fontId="10" fillId="0" borderId="15"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3" fillId="0" borderId="13" xfId="0" applyFont="1" applyBorder="1" applyAlignment="1">
      <alignment horizontal="left" vertical="top"/>
    </xf>
    <xf numFmtId="0" fontId="3" fillId="0" borderId="0" xfId="0" applyFont="1" applyBorder="1" applyAlignment="1">
      <alignment horizontal="left" vertical="top"/>
    </xf>
    <xf numFmtId="0" fontId="3" fillId="0" borderId="52" xfId="0" applyFont="1" applyBorder="1" applyAlignment="1">
      <alignment horizontal="left" vertical="top"/>
    </xf>
    <xf numFmtId="0" fontId="3" fillId="0" borderId="130" xfId="0" applyFont="1" applyBorder="1" applyAlignment="1">
      <alignment horizontal="left" vertical="top"/>
    </xf>
    <xf numFmtId="0" fontId="3" fillId="0" borderId="131" xfId="0" applyFont="1" applyBorder="1" applyAlignment="1">
      <alignment horizontal="left" vertical="top"/>
    </xf>
    <xf numFmtId="0" fontId="3" fillId="0" borderId="132" xfId="0" applyFont="1" applyBorder="1" applyAlignment="1">
      <alignment horizontal="left" vertical="top"/>
    </xf>
    <xf numFmtId="0" fontId="32" fillId="0" borderId="10" xfId="0" applyFont="1" applyBorder="1" applyAlignment="1" applyProtection="1">
      <alignment horizontal="center" vertical="center" textRotation="255" wrapText="1"/>
      <protection locked="0"/>
    </xf>
    <xf numFmtId="0" fontId="10" fillId="0" borderId="15"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shrinkToFit="1"/>
      <protection locked="0"/>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47"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52" xfId="0" applyFont="1" applyBorder="1" applyAlignment="1">
      <alignment horizontal="left" vertical="top" wrapText="1"/>
    </xf>
    <xf numFmtId="0" fontId="3" fillId="0" borderId="130" xfId="0" applyFont="1" applyBorder="1" applyAlignment="1">
      <alignment horizontal="left" vertical="top" wrapText="1"/>
    </xf>
    <xf numFmtId="0" fontId="3" fillId="0" borderId="131" xfId="0" applyFont="1" applyBorder="1" applyAlignment="1">
      <alignment horizontal="left" vertical="top" wrapText="1"/>
    </xf>
    <xf numFmtId="0" fontId="3" fillId="0" borderId="132" xfId="0" applyFont="1" applyBorder="1" applyAlignment="1">
      <alignment horizontal="left"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3" fillId="0" borderId="31" xfId="0" applyFont="1" applyBorder="1" applyAlignment="1">
      <alignment horizontal="left" vertical="top" wrapText="1"/>
    </xf>
    <xf numFmtId="0" fontId="3" fillId="0" borderId="21" xfId="0" applyFont="1" applyBorder="1" applyAlignment="1">
      <alignment horizontal="left" vertical="top" wrapText="1"/>
    </xf>
    <xf numFmtId="0" fontId="3" fillId="0" borderId="53" xfId="0" applyFont="1" applyBorder="1" applyAlignment="1">
      <alignment horizontal="left" vertical="top" wrapText="1"/>
    </xf>
    <xf numFmtId="0" fontId="10" fillId="0" borderId="15"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31" xfId="0" applyFont="1" applyBorder="1" applyAlignment="1">
      <alignment horizontal="left" vertical="center"/>
    </xf>
    <xf numFmtId="0" fontId="3" fillId="0" borderId="21" xfId="0" applyFont="1" applyBorder="1" applyAlignment="1">
      <alignment horizontal="left" vertical="center"/>
    </xf>
    <xf numFmtId="0" fontId="3" fillId="0" borderId="53" xfId="0" applyFont="1" applyBorder="1" applyAlignment="1">
      <alignment horizontal="left" vertical="center"/>
    </xf>
    <xf numFmtId="0" fontId="3" fillId="0" borderId="1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27" borderId="15" xfId="0" applyFont="1" applyFill="1" applyBorder="1" applyAlignment="1">
      <alignment horizontal="center" vertical="center"/>
    </xf>
    <xf numFmtId="0" fontId="3" fillId="27" borderId="40" xfId="0" applyFont="1" applyFill="1" applyBorder="1" applyAlignment="1">
      <alignment horizontal="center" vertical="center"/>
    </xf>
    <xf numFmtId="0" fontId="3" fillId="27" borderId="21" xfId="0" applyFont="1" applyFill="1" applyBorder="1" applyAlignment="1">
      <alignment horizontal="center" vertical="center"/>
    </xf>
    <xf numFmtId="0" fontId="3" fillId="27" borderId="51" xfId="0" applyFont="1" applyFill="1" applyBorder="1" applyAlignment="1">
      <alignment horizontal="center" vertical="center"/>
    </xf>
    <xf numFmtId="0" fontId="3"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2">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bgColor theme="0"/>
        </patternFill>
      </fill>
    </dxf>
    <dxf>
      <fill>
        <patternFill patternType="solid">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6</xdr:row>
      <xdr:rowOff>161925</xdr:rowOff>
    </xdr:from>
    <xdr:to>
      <xdr:col>26</xdr:col>
      <xdr:colOff>47625</xdr:colOff>
      <xdr:row>8</xdr:row>
      <xdr:rowOff>200025</xdr:rowOff>
    </xdr:to>
    <xdr:sp>
      <xdr:nvSpPr>
        <xdr:cNvPr id="1" name="AutoShape 1"/>
        <xdr:cNvSpPr>
          <a:spLocks/>
        </xdr:cNvSpPr>
      </xdr:nvSpPr>
      <xdr:spPr>
        <a:xfrm>
          <a:off x="3438525" y="1533525"/>
          <a:ext cx="2800350" cy="495300"/>
        </a:xfrm>
        <a:prstGeom prst="wedgeRectCallou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共同企業体で申請する場合には、共同企業体名を記入してください。</a:t>
          </a:r>
        </a:p>
      </xdr:txBody>
    </xdr:sp>
    <xdr:clientData/>
  </xdr:twoCellAnchor>
  <xdr:twoCellAnchor>
    <xdr:from>
      <xdr:col>14</xdr:col>
      <xdr:colOff>104775</xdr:colOff>
      <xdr:row>6</xdr:row>
      <xdr:rowOff>161925</xdr:rowOff>
    </xdr:from>
    <xdr:to>
      <xdr:col>26</xdr:col>
      <xdr:colOff>47625</xdr:colOff>
      <xdr:row>8</xdr:row>
      <xdr:rowOff>200025</xdr:rowOff>
    </xdr:to>
    <xdr:sp>
      <xdr:nvSpPr>
        <xdr:cNvPr id="2" name="AutoShape 1"/>
        <xdr:cNvSpPr>
          <a:spLocks/>
        </xdr:cNvSpPr>
      </xdr:nvSpPr>
      <xdr:spPr>
        <a:xfrm>
          <a:off x="3438525" y="1533525"/>
          <a:ext cx="2800350" cy="495300"/>
        </a:xfrm>
        <a:prstGeom prst="wedgeRectCallout">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0" i="0" u="none" baseline="0">
              <a:solidFill>
                <a:srgbClr val="FF0000"/>
              </a:solidFill>
              <a:latin typeface="ＭＳ Ｐゴシック"/>
              <a:ea typeface="ＭＳ Ｐゴシック"/>
              <a:cs typeface="ＭＳ Ｐゴシック"/>
            </a:rPr>
            <a:t>共同企業体で申請する場合には、共同企業体名を記入してください。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66675</xdr:colOff>
      <xdr:row>41</xdr:row>
      <xdr:rowOff>104775</xdr:rowOff>
    </xdr:from>
    <xdr:ext cx="1171575" cy="3829050"/>
    <xdr:sp>
      <xdr:nvSpPr>
        <xdr:cNvPr id="1" name="四角形吹き出し 4"/>
        <xdr:cNvSpPr>
          <a:spLocks/>
        </xdr:cNvSpPr>
      </xdr:nvSpPr>
      <xdr:spPr>
        <a:xfrm>
          <a:off x="12973050" y="13935075"/>
          <a:ext cx="1171575" cy="3829050"/>
        </a:xfrm>
        <a:prstGeom prst="wedgeRectCallout">
          <a:avLst>
            <a:gd name="adj1" fmla="val -146013"/>
            <a:gd name="adj2" fmla="val 29162"/>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当該</a:t>
          </a:r>
          <a:r>
            <a:rPr lang="en-US" cap="none" sz="1100" b="1" i="0" u="none" baseline="0">
              <a:solidFill>
                <a:srgbClr val="000000"/>
              </a:solidFill>
              <a:latin typeface="ＭＳ Ｐゴシック"/>
              <a:ea typeface="ＭＳ Ｐゴシック"/>
              <a:cs typeface="ＭＳ Ｐゴシック"/>
            </a:rPr>
            <a:t>工事の</a:t>
          </a:r>
          <a:r>
            <a:rPr lang="en-US" cap="none" sz="1100" b="1" i="0" u="none" baseline="0">
              <a:solidFill>
                <a:srgbClr val="FF0000"/>
              </a:solidFill>
              <a:latin typeface="ＭＳ Ｐゴシック"/>
              <a:ea typeface="ＭＳ Ｐゴシック"/>
              <a:cs typeface="ＭＳ Ｐゴシック"/>
            </a:rPr>
            <a:t>入札</a:t>
          </a:r>
          <a:r>
            <a:rPr lang="en-US" cap="none" sz="1100" b="1" i="0" u="none" baseline="0">
              <a:solidFill>
                <a:srgbClr val="000000"/>
              </a:solidFill>
              <a:latin typeface="ＭＳ Ｐゴシック"/>
              <a:ea typeface="ＭＳ Ｐゴシック"/>
              <a:cs typeface="ＭＳ Ｐゴシック"/>
            </a:rPr>
            <a:t>公告日が、三重県が総合評価方式で発注した工事で不履行によるペナルティが課されている期間内である場合、その工事件数を入力してください。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該当のない場合は、空白で結構です。</a:t>
          </a:r>
        </a:p>
      </xdr:txBody>
    </xdr:sp>
    <xdr:clientData/>
  </xdr:oneCellAnchor>
  <xdr:twoCellAnchor>
    <xdr:from>
      <xdr:col>10</xdr:col>
      <xdr:colOff>66675</xdr:colOff>
      <xdr:row>19</xdr:row>
      <xdr:rowOff>9525</xdr:rowOff>
    </xdr:from>
    <xdr:to>
      <xdr:col>11</xdr:col>
      <xdr:colOff>609600</xdr:colOff>
      <xdr:row>29</xdr:row>
      <xdr:rowOff>133350</xdr:rowOff>
    </xdr:to>
    <xdr:sp>
      <xdr:nvSpPr>
        <xdr:cNvPr id="2" name="四角形吹き出し 8"/>
        <xdr:cNvSpPr>
          <a:spLocks/>
        </xdr:cNvSpPr>
      </xdr:nvSpPr>
      <xdr:spPr>
        <a:xfrm>
          <a:off x="12973050" y="6505575"/>
          <a:ext cx="1228725" cy="3457575"/>
        </a:xfrm>
        <a:prstGeom prst="wedgeRectCallout">
          <a:avLst>
            <a:gd name="adj1" fmla="val -141240"/>
            <a:gd name="adj2" fmla="val -35027"/>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申告工事成績点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か</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総合点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のいずれかを記載してください。</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申告工事成績点</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を入力する場合、「四日市港管理組合、三重県の工事評定点」、「中部地方整備局工事成績評定平均点」、「近畿</a:t>
          </a:r>
          <a:r>
            <a:rPr lang="en-US" cap="none" sz="1100" b="1" i="0" u="none" baseline="0">
              <a:solidFill>
                <a:srgbClr val="FF0000"/>
              </a:solidFill>
              <a:latin typeface="ＭＳ Ｐゴシック"/>
              <a:ea typeface="ＭＳ Ｐゴシック"/>
              <a:cs typeface="ＭＳ Ｐゴシック"/>
            </a:rPr>
            <a:t>地方整備局工事成績評定平均点</a:t>
          </a:r>
          <a:r>
            <a:rPr lang="en-US" cap="none" sz="1100" b="1" i="0" u="none" baseline="0">
              <a:solidFill>
                <a:srgbClr val="FF0000"/>
              </a:solidFill>
              <a:latin typeface="ＭＳ Ｐゴシック"/>
              <a:ea typeface="ＭＳ Ｐゴシック"/>
              <a:cs typeface="ＭＳ Ｐゴシック"/>
            </a:rPr>
            <a:t>」のいずれなのか選択してください。</a:t>
          </a:r>
        </a:p>
      </xdr:txBody>
    </xdr:sp>
    <xdr:clientData/>
  </xdr:twoCellAnchor>
  <xdr:twoCellAnchor>
    <xdr:from>
      <xdr:col>10</xdr:col>
      <xdr:colOff>57150</xdr:colOff>
      <xdr:row>33</xdr:row>
      <xdr:rowOff>28575</xdr:rowOff>
    </xdr:from>
    <xdr:to>
      <xdr:col>11</xdr:col>
      <xdr:colOff>609600</xdr:colOff>
      <xdr:row>39</xdr:row>
      <xdr:rowOff>104775</xdr:rowOff>
    </xdr:to>
    <xdr:sp>
      <xdr:nvSpPr>
        <xdr:cNvPr id="3" name="四角形吹き出し 9"/>
        <xdr:cNvSpPr>
          <a:spLocks/>
        </xdr:cNvSpPr>
      </xdr:nvSpPr>
      <xdr:spPr>
        <a:xfrm>
          <a:off x="12963525" y="11191875"/>
          <a:ext cx="1238250" cy="2076450"/>
        </a:xfrm>
        <a:prstGeom prst="wedgeRectCallout">
          <a:avLst>
            <a:gd name="adj1" fmla="val -133425"/>
            <a:gd name="adj2" fmla="val 19171"/>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様式２で自動計算された受注工事高を入力して下さい。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自動計算の結果、「－」が表示されている場合は、「－」を入力してください。</a:t>
          </a:r>
        </a:p>
      </xdr:txBody>
    </xdr:sp>
    <xdr:clientData/>
  </xdr:twoCellAnchor>
  <xdr:twoCellAnchor>
    <xdr:from>
      <xdr:col>10</xdr:col>
      <xdr:colOff>66675</xdr:colOff>
      <xdr:row>3</xdr:row>
      <xdr:rowOff>161925</xdr:rowOff>
    </xdr:from>
    <xdr:to>
      <xdr:col>11</xdr:col>
      <xdr:colOff>609600</xdr:colOff>
      <xdr:row>8</xdr:row>
      <xdr:rowOff>9525</xdr:rowOff>
    </xdr:to>
    <xdr:sp>
      <xdr:nvSpPr>
        <xdr:cNvPr id="4" name="四角形吹き出し 10"/>
        <xdr:cNvSpPr>
          <a:spLocks/>
        </xdr:cNvSpPr>
      </xdr:nvSpPr>
      <xdr:spPr>
        <a:xfrm>
          <a:off x="12973050" y="1104900"/>
          <a:ext cx="1228725" cy="1733550"/>
        </a:xfrm>
        <a:prstGeom prst="wedgeRectCallout">
          <a:avLst>
            <a:gd name="adj1" fmla="val -149004"/>
            <a:gd name="adj2" fmla="val -29773"/>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エクセルのバージョンによっては、各評価項目の自己評価欄のセルをクリックした時に表示されるプルダウンリストが表示されない場合があります。　　　　　　　　　　　　　　　　　　　　　　　　　　　　　　　　　　　　　　　　　　　　　　　　　　　　　　　　　　　　　　　　　　　　　　　　　　　　　　　この場合、該当セルを選択し、</a:t>
          </a:r>
          <a:r>
            <a:rPr lang="en-US" cap="none" sz="1100" b="1" i="0" u="none" baseline="0">
              <a:solidFill>
                <a:srgbClr val="000000"/>
              </a:solidFill>
            </a:rPr>
            <a:t>ALT</a:t>
          </a:r>
          <a:r>
            <a:rPr lang="en-US" cap="none" sz="1100" b="1" i="0" u="none" baseline="0">
              <a:solidFill>
                <a:srgbClr val="000000"/>
              </a:solidFill>
              <a:latin typeface="ＭＳ Ｐゴシック"/>
              <a:ea typeface="ＭＳ Ｐゴシック"/>
              <a:cs typeface="ＭＳ Ｐゴシック"/>
            </a:rPr>
            <a:t>キー＋矢印の</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キー　でプルダウンリストが表示がされます。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エクセルのバージョンの互換性によるバグ。</a:t>
          </a:r>
        </a:p>
      </xdr:txBody>
    </xdr:sp>
    <xdr:clientData/>
  </xdr:twoCellAnchor>
  <xdr:twoCellAnchor>
    <xdr:from>
      <xdr:col>8</xdr:col>
      <xdr:colOff>752475</xdr:colOff>
      <xdr:row>0</xdr:row>
      <xdr:rowOff>180975</xdr:rowOff>
    </xdr:from>
    <xdr:to>
      <xdr:col>10</xdr:col>
      <xdr:colOff>485775</xdr:colOff>
      <xdr:row>1</xdr:row>
      <xdr:rowOff>200025</xdr:rowOff>
    </xdr:to>
    <xdr:sp>
      <xdr:nvSpPr>
        <xdr:cNvPr id="5" name="四角形吹き出し 13"/>
        <xdr:cNvSpPr>
          <a:spLocks/>
        </xdr:cNvSpPr>
      </xdr:nvSpPr>
      <xdr:spPr>
        <a:xfrm>
          <a:off x="11277600" y="180975"/>
          <a:ext cx="2114550" cy="409575"/>
        </a:xfrm>
        <a:prstGeom prst="wedgeRectCallout">
          <a:avLst>
            <a:gd name="adj1" fmla="val -83157"/>
            <a:gd name="adj2" fmla="val 39898"/>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会社名を記入してください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47625</xdr:colOff>
      <xdr:row>41</xdr:row>
      <xdr:rowOff>152400</xdr:rowOff>
    </xdr:from>
    <xdr:ext cx="1247775" cy="4429125"/>
    <xdr:sp>
      <xdr:nvSpPr>
        <xdr:cNvPr id="1" name="四角形吹き出し 4"/>
        <xdr:cNvSpPr>
          <a:spLocks/>
        </xdr:cNvSpPr>
      </xdr:nvSpPr>
      <xdr:spPr>
        <a:xfrm>
          <a:off x="16802100" y="14297025"/>
          <a:ext cx="1247775" cy="4429125"/>
        </a:xfrm>
        <a:prstGeom prst="wedgeRectCallout">
          <a:avLst>
            <a:gd name="adj1" fmla="val -267435"/>
            <a:gd name="adj2" fmla="val 25226"/>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当該</a:t>
          </a:r>
          <a:r>
            <a:rPr lang="en-US" cap="none" sz="1100" b="1" i="0" u="none" baseline="0">
              <a:solidFill>
                <a:srgbClr val="000000"/>
              </a:solidFill>
              <a:latin typeface="ＭＳ Ｐゴシック"/>
              <a:ea typeface="ＭＳ Ｐゴシック"/>
              <a:cs typeface="ＭＳ Ｐゴシック"/>
            </a:rPr>
            <a:t>工事の</a:t>
          </a:r>
          <a:r>
            <a:rPr lang="en-US" cap="none" sz="1100" b="1" i="0" u="none" baseline="0">
              <a:solidFill>
                <a:srgbClr val="FF0000"/>
              </a:solidFill>
              <a:latin typeface="ＭＳ Ｐゴシック"/>
              <a:ea typeface="ＭＳ Ｐゴシック"/>
              <a:cs typeface="ＭＳ Ｐゴシック"/>
            </a:rPr>
            <a:t>入札</a:t>
          </a:r>
          <a:r>
            <a:rPr lang="en-US" cap="none" sz="1100" b="1" i="0" u="none" baseline="0">
              <a:solidFill>
                <a:srgbClr val="000000"/>
              </a:solidFill>
              <a:latin typeface="ＭＳ Ｐゴシック"/>
              <a:ea typeface="ＭＳ Ｐゴシック"/>
              <a:cs typeface="ＭＳ Ｐゴシック"/>
            </a:rPr>
            <a:t>公告日が、三重県が総合評価方式で発注した工事で不履行によるペナルティが課されている期間内である場合</a:t>
          </a:r>
          <a:r>
            <a:rPr lang="en-US" cap="none" sz="1100" b="1" i="0" u="none" baseline="0">
              <a:solidFill>
                <a:srgbClr val="000000"/>
              </a:solidFill>
              <a:latin typeface="ＭＳ Ｐゴシック"/>
              <a:ea typeface="ＭＳ Ｐゴシック"/>
              <a:cs typeface="ＭＳ Ｐゴシック"/>
            </a:rPr>
            <a:t>、その工事件数を入力してください。</a:t>
          </a:r>
          <a:r>
            <a:rPr lang="en-US" cap="none" sz="1100" b="1"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構成員Ａ、構成員Ｂのそれぞれが課されている件数を、それぞれの欄に入力してください。</a:t>
          </a:r>
          <a:r>
            <a:rPr lang="en-US" cap="none" sz="1100" b="1" i="0" u="none" baseline="0">
              <a:solidFill>
                <a:srgbClr val="FF0000"/>
              </a:solidFill>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該当のない場合は、空白で結構です。</a:t>
          </a:r>
        </a:p>
      </xdr:txBody>
    </xdr:sp>
    <xdr:clientData/>
  </xdr:oneCellAnchor>
  <xdr:twoCellAnchor>
    <xdr:from>
      <xdr:col>4</xdr:col>
      <xdr:colOff>866775</xdr:colOff>
      <xdr:row>0</xdr:row>
      <xdr:rowOff>85725</xdr:rowOff>
    </xdr:from>
    <xdr:to>
      <xdr:col>12</xdr:col>
      <xdr:colOff>219075</xdr:colOff>
      <xdr:row>1</xdr:row>
      <xdr:rowOff>161925</xdr:rowOff>
    </xdr:to>
    <xdr:sp>
      <xdr:nvSpPr>
        <xdr:cNvPr id="2" name="Rectangle 4"/>
        <xdr:cNvSpPr>
          <a:spLocks/>
        </xdr:cNvSpPr>
      </xdr:nvSpPr>
      <xdr:spPr>
        <a:xfrm>
          <a:off x="3400425" y="85725"/>
          <a:ext cx="11944350" cy="533400"/>
        </a:xfrm>
        <a:prstGeom prst="rect">
          <a:avLst/>
        </a:prstGeom>
        <a:solidFill>
          <a:srgbClr val="FFFFFF"/>
        </a:solidFill>
        <a:ln w="19050" cmpd="sng">
          <a:solidFill>
            <a:srgbClr val="FF0000"/>
          </a:solidFill>
          <a:headEnd type="none"/>
          <a:tailEnd type="none"/>
        </a:ln>
      </xdr:spPr>
      <xdr:txBody>
        <a:bodyPr vertOverflow="clip" wrap="square" lIns="27432" tIns="18288" rIns="0" bIns="0" anchor="ctr"/>
        <a:p>
          <a:pPr algn="l">
            <a:defRPr/>
          </a:pPr>
          <a:r>
            <a:rPr lang="en-US" cap="none" sz="2400" b="1" i="0" u="none" baseline="0">
              <a:solidFill>
                <a:srgbClr val="FF0000"/>
              </a:solidFill>
              <a:latin typeface="ＭＳ Ｐゴシック"/>
              <a:ea typeface="ＭＳ Ｐゴシック"/>
              <a:cs typeface="ＭＳ Ｐゴシック"/>
            </a:rPr>
            <a:t>　この様式は、入札参加者が経常建設共同企業体の場合のみ使用してください。</a:t>
          </a:r>
        </a:p>
      </xdr:txBody>
    </xdr:sp>
    <xdr:clientData/>
  </xdr:twoCellAnchor>
  <xdr:twoCellAnchor>
    <xdr:from>
      <xdr:col>13</xdr:col>
      <xdr:colOff>66675</xdr:colOff>
      <xdr:row>3</xdr:row>
      <xdr:rowOff>104775</xdr:rowOff>
    </xdr:from>
    <xdr:to>
      <xdr:col>14</xdr:col>
      <xdr:colOff>571500</xdr:colOff>
      <xdr:row>7</xdr:row>
      <xdr:rowOff>0</xdr:rowOff>
    </xdr:to>
    <xdr:sp>
      <xdr:nvSpPr>
        <xdr:cNvPr id="3" name="四角形吹き出し 12"/>
        <xdr:cNvSpPr>
          <a:spLocks/>
        </xdr:cNvSpPr>
      </xdr:nvSpPr>
      <xdr:spPr>
        <a:xfrm>
          <a:off x="16821150" y="1352550"/>
          <a:ext cx="1190625" cy="1457325"/>
        </a:xfrm>
        <a:prstGeom prst="wedgeRectCallout">
          <a:avLst>
            <a:gd name="adj1" fmla="val -475217"/>
            <a:gd name="adj2" fmla="val 14699"/>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平成</a:t>
          </a:r>
          <a:r>
            <a:rPr lang="en-US" cap="none" sz="1100" b="1" i="0" u="none" baseline="0">
              <a:solidFill>
                <a:srgbClr val="FF0000"/>
              </a:solidFill>
              <a:latin typeface="ＭＳ Ｐゴシック"/>
              <a:ea typeface="ＭＳ Ｐゴシック"/>
              <a:cs typeface="ＭＳ Ｐゴシック"/>
            </a:rPr>
            <a:t>３０</a:t>
          </a:r>
          <a:r>
            <a:rPr lang="en-US" cap="none" sz="1100" b="1" i="0" u="none" baseline="0">
              <a:solidFill>
                <a:srgbClr val="000000"/>
              </a:solidFill>
              <a:latin typeface="ＭＳ Ｐゴシック"/>
              <a:ea typeface="ＭＳ Ｐゴシック"/>
              <a:cs typeface="ＭＳ Ｐゴシック"/>
            </a:rPr>
            <a:t>年度「三重県建設工事等入札参加資格者名簿」に記載された</a:t>
          </a:r>
          <a:r>
            <a:rPr lang="en-US" cap="none" sz="1100" b="1" i="0" u="none" baseline="0">
              <a:solidFill>
                <a:srgbClr val="000000"/>
              </a:solidFill>
              <a:latin typeface="ＭＳ Ｐゴシック"/>
              <a:ea typeface="ＭＳ Ｐゴシック"/>
              <a:cs typeface="ＭＳ Ｐゴシック"/>
            </a:rPr>
            <a:t>企業体の所在地に応じて、選択してください</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66675</xdr:colOff>
      <xdr:row>20</xdr:row>
      <xdr:rowOff>38100</xdr:rowOff>
    </xdr:from>
    <xdr:to>
      <xdr:col>14</xdr:col>
      <xdr:colOff>609600</xdr:colOff>
      <xdr:row>32</xdr:row>
      <xdr:rowOff>104775</xdr:rowOff>
    </xdr:to>
    <xdr:sp>
      <xdr:nvSpPr>
        <xdr:cNvPr id="4" name="四角形吹き出し 10"/>
        <xdr:cNvSpPr>
          <a:spLocks/>
        </xdr:cNvSpPr>
      </xdr:nvSpPr>
      <xdr:spPr>
        <a:xfrm>
          <a:off x="16821150" y="7181850"/>
          <a:ext cx="1228725" cy="4067175"/>
        </a:xfrm>
        <a:prstGeom prst="wedgeRectCallout">
          <a:avLst>
            <a:gd name="adj1" fmla="val -268504"/>
            <a:gd name="adj2" fmla="val -38342"/>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申告工事成績点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か</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総合点</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のいずれかを記載してください。</a:t>
          </a:r>
          <a:r>
            <a:rPr lang="en-US" cap="none" sz="1100" b="1" i="0" u="none" baseline="0">
              <a:solidFill>
                <a:srgbClr val="000000"/>
              </a:solidFill>
            </a:rPr>
            <a:t>
</a:t>
          </a:r>
          <a:r>
            <a:rPr lang="en-US" cap="none" sz="1100" b="0" i="0" u="none" baseline="0">
              <a:solidFill>
                <a:srgbClr val="00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申告工事成績点</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を入力する場合、「</a:t>
          </a:r>
          <a:r>
            <a:rPr lang="en-US" cap="none" sz="1100" b="1" i="0" u="none" baseline="0">
              <a:solidFill>
                <a:srgbClr val="FF0000"/>
              </a:solidFill>
              <a:latin typeface="ＭＳ Ｐゴシック"/>
              <a:ea typeface="ＭＳ Ｐゴシック"/>
              <a:cs typeface="ＭＳ Ｐゴシック"/>
            </a:rPr>
            <a:t>四日市港管理組合、</a:t>
          </a:r>
          <a:r>
            <a:rPr lang="en-US" cap="none" sz="1100" b="1" i="0" u="none" baseline="0">
              <a:solidFill>
                <a:srgbClr val="FF0000"/>
              </a:solidFill>
              <a:latin typeface="ＭＳ Ｐゴシック"/>
              <a:ea typeface="ＭＳ Ｐゴシック"/>
              <a:cs typeface="ＭＳ Ｐゴシック"/>
            </a:rPr>
            <a:t>三重県の工事評定点」、「中部地方整備局工事成績評定平均点」、「近畿地方整備局工事成績評定平均点」のいずれなのか選択してください。</a:t>
          </a:r>
        </a:p>
      </xdr:txBody>
    </xdr:sp>
    <xdr:clientData/>
  </xdr:twoCellAnchor>
  <xdr:twoCellAnchor>
    <xdr:from>
      <xdr:col>13</xdr:col>
      <xdr:colOff>57150</xdr:colOff>
      <xdr:row>7</xdr:row>
      <xdr:rowOff>0</xdr:rowOff>
    </xdr:from>
    <xdr:to>
      <xdr:col>14</xdr:col>
      <xdr:colOff>581025</xdr:colOff>
      <xdr:row>14</xdr:row>
      <xdr:rowOff>0</xdr:rowOff>
    </xdr:to>
    <xdr:sp>
      <xdr:nvSpPr>
        <xdr:cNvPr id="5" name="四角形吹き出し 13"/>
        <xdr:cNvSpPr>
          <a:spLocks/>
        </xdr:cNvSpPr>
      </xdr:nvSpPr>
      <xdr:spPr>
        <a:xfrm>
          <a:off x="16811625" y="2809875"/>
          <a:ext cx="1209675" cy="2333625"/>
        </a:xfrm>
        <a:prstGeom prst="wedgeRectCallout">
          <a:avLst>
            <a:gd name="adj1" fmla="val -261236"/>
            <a:gd name="adj2" fmla="val -34722"/>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エクセルのバージョンによっては、各評価項目の自己評価欄のセルをクリックした時に表示されるプルダウンリストが表示されない場合があります。　　　　　　　　　　　　　　　　　　　　　　　　　　　　　　　　　　　　　　　　　　　　　　　　　　　　　　　　　　　　　　　　　　　　　　　　　　　　　　　この場合、該当セルを選択し、</a:t>
          </a:r>
          <a:r>
            <a:rPr lang="en-US" cap="none" sz="1100" b="1" i="0" u="none" baseline="0">
              <a:solidFill>
                <a:srgbClr val="000000"/>
              </a:solidFill>
            </a:rPr>
            <a:t>ALT</a:t>
          </a:r>
          <a:r>
            <a:rPr lang="en-US" cap="none" sz="1100" b="1" i="0" u="none" baseline="0">
              <a:solidFill>
                <a:srgbClr val="000000"/>
              </a:solidFill>
              <a:latin typeface="ＭＳ Ｐゴシック"/>
              <a:ea typeface="ＭＳ Ｐゴシック"/>
              <a:cs typeface="ＭＳ Ｐゴシック"/>
            </a:rPr>
            <a:t>キー＋矢印の</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キー　でプルダウンリストが表示がされます。</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エクセルのバージョンの互換性によるバグ。</a:t>
          </a:r>
        </a:p>
      </xdr:txBody>
    </xdr:sp>
    <xdr:clientData/>
  </xdr:twoCellAnchor>
  <xdr:twoCellAnchor>
    <xdr:from>
      <xdr:col>11</xdr:col>
      <xdr:colOff>180975</xdr:colOff>
      <xdr:row>1</xdr:row>
      <xdr:rowOff>219075</xdr:rowOff>
    </xdr:from>
    <xdr:to>
      <xdr:col>13</xdr:col>
      <xdr:colOff>276225</xdr:colOff>
      <xdr:row>2</xdr:row>
      <xdr:rowOff>219075</xdr:rowOff>
    </xdr:to>
    <xdr:sp>
      <xdr:nvSpPr>
        <xdr:cNvPr id="6" name="四角形吹き出し 15"/>
        <xdr:cNvSpPr>
          <a:spLocks/>
        </xdr:cNvSpPr>
      </xdr:nvSpPr>
      <xdr:spPr>
        <a:xfrm>
          <a:off x="14401800" y="676275"/>
          <a:ext cx="2628900" cy="390525"/>
        </a:xfrm>
        <a:prstGeom prst="wedgeRectCallout">
          <a:avLst>
            <a:gd name="adj1" fmla="val -70736"/>
            <a:gd name="adj2" fmla="val 12648"/>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会社名を記入してください</a:t>
          </a:r>
        </a:p>
      </xdr:txBody>
    </xdr:sp>
    <xdr:clientData/>
  </xdr:twoCellAnchor>
  <xdr:twoCellAnchor>
    <xdr:from>
      <xdr:col>13</xdr:col>
      <xdr:colOff>57150</xdr:colOff>
      <xdr:row>34</xdr:row>
      <xdr:rowOff>57150</xdr:rowOff>
    </xdr:from>
    <xdr:to>
      <xdr:col>14</xdr:col>
      <xdr:colOff>609600</xdr:colOff>
      <xdr:row>39</xdr:row>
      <xdr:rowOff>276225</xdr:rowOff>
    </xdr:to>
    <xdr:sp>
      <xdr:nvSpPr>
        <xdr:cNvPr id="7" name="四角形吹き出し 17"/>
        <xdr:cNvSpPr>
          <a:spLocks/>
        </xdr:cNvSpPr>
      </xdr:nvSpPr>
      <xdr:spPr>
        <a:xfrm>
          <a:off x="16811625" y="11868150"/>
          <a:ext cx="1238250" cy="1885950"/>
        </a:xfrm>
        <a:prstGeom prst="wedgeRectCallout">
          <a:avLst>
            <a:gd name="adj1" fmla="val -268592"/>
            <a:gd name="adj2" fmla="val 12875"/>
          </a:avLst>
        </a:prstGeom>
        <a:no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様式２で自動計算された受注工事高を入力して下さい。</a:t>
          </a:r>
          <a:r>
            <a:rPr lang="en-US" cap="none" sz="1100" b="0"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自動計算の結果、「－」が表示されている場合は、「－」を入力してください。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171450</xdr:colOff>
      <xdr:row>37</xdr:row>
      <xdr:rowOff>95250</xdr:rowOff>
    </xdr:from>
    <xdr:ext cx="771525" cy="428625"/>
    <xdr:grpSp>
      <xdr:nvGrpSpPr>
        <xdr:cNvPr id="1" name="グループ化 14"/>
        <xdr:cNvGrpSpPr>
          <a:grpSpLocks/>
        </xdr:cNvGrpSpPr>
      </xdr:nvGrpSpPr>
      <xdr:grpSpPr>
        <a:xfrm>
          <a:off x="5781675" y="8934450"/>
          <a:ext cx="771525" cy="428625"/>
          <a:chOff x="5709371" y="7670530"/>
          <a:chExt cx="773905" cy="431009"/>
        </a:xfrm>
        <a:solidFill>
          <a:srgbClr val="FFFFFF"/>
        </a:solidFill>
      </xdr:grpSpPr>
      <xdr:sp>
        <xdr:nvSpPr>
          <xdr:cNvPr id="2" name="AutoShape 3"/>
          <xdr:cNvSpPr>
            <a:spLocks/>
          </xdr:cNvSpPr>
        </xdr:nvSpPr>
        <xdr:spPr>
          <a:xfrm rot="10800000">
            <a:off x="5747679" y="7708890"/>
            <a:ext cx="611385" cy="325627"/>
          </a:xfrm>
          <a:prstGeom prst="wedgeRectCallout">
            <a:avLst>
              <a:gd name="adj1" fmla="val 26611"/>
              <a:gd name="adj2" fmla="val 117050"/>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u="none" baseline="0">
                <a:latin typeface="ＭＳ Ｐゴシック"/>
                <a:ea typeface="ＭＳ Ｐゴシック"/>
                <a:cs typeface="ＭＳ Ｐゴシック"/>
              </a:rPr>
              <a:t/>
            </a:r>
          </a:p>
        </xdr:txBody>
      </xdr:sp>
      <xdr:sp>
        <xdr:nvSpPr>
          <xdr:cNvPr id="3" name="AutoShape 3"/>
          <xdr:cNvSpPr>
            <a:spLocks/>
          </xdr:cNvSpPr>
        </xdr:nvSpPr>
        <xdr:spPr>
          <a:xfrm rot="10800000">
            <a:off x="5709371" y="7670530"/>
            <a:ext cx="773905" cy="431009"/>
          </a:xfrm>
          <a:prstGeom prst="wedgeRectCallout">
            <a:avLst>
              <a:gd name="adj1" fmla="val -25115"/>
              <a:gd name="adj2" fmla="val 91162"/>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されます</a:t>
            </a:r>
          </a:p>
        </xdr:txBody>
      </xdr:sp>
    </xdr:grpSp>
    <xdr:clientData/>
  </xdr:oneCellAnchor>
  <xdr:oneCellAnchor>
    <xdr:from>
      <xdr:col>24</xdr:col>
      <xdr:colOff>57150</xdr:colOff>
      <xdr:row>35</xdr:row>
      <xdr:rowOff>57150</xdr:rowOff>
    </xdr:from>
    <xdr:ext cx="1323975" cy="447675"/>
    <xdr:sp>
      <xdr:nvSpPr>
        <xdr:cNvPr id="4" name="AutoShape 3"/>
        <xdr:cNvSpPr>
          <a:spLocks/>
        </xdr:cNvSpPr>
      </xdr:nvSpPr>
      <xdr:spPr>
        <a:xfrm rot="10800000">
          <a:off x="7143750" y="8515350"/>
          <a:ext cx="1323975" cy="447675"/>
        </a:xfrm>
        <a:prstGeom prst="wedgeRectCallout">
          <a:avLst>
            <a:gd name="adj1" fmla="val -70467"/>
            <a:gd name="adj2" fmla="val 27171"/>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自動計算されます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a:t>
          </a:r>
          <a:r>
            <a:rPr lang="en-US" cap="none" sz="1100" b="1" i="0" u="none" baseline="0">
              <a:solidFill>
                <a:srgbClr val="FF0000"/>
              </a:solidFill>
              <a:latin typeface="ＭＳ Ｐゴシック"/>
              <a:ea typeface="ＭＳ Ｐゴシック"/>
              <a:cs typeface="ＭＳ Ｐゴシック"/>
            </a:rPr>
            <a:t>円未満切り捨て）</a:t>
          </a:r>
        </a:p>
      </xdr:txBody>
    </xdr:sp>
    <xdr:clientData/>
  </xdr:oneCellAnchor>
  <xdr:oneCellAnchor>
    <xdr:from>
      <xdr:col>23</xdr:col>
      <xdr:colOff>276225</xdr:colOff>
      <xdr:row>66</xdr:row>
      <xdr:rowOff>104775</xdr:rowOff>
    </xdr:from>
    <xdr:ext cx="1304925" cy="447675"/>
    <xdr:sp>
      <xdr:nvSpPr>
        <xdr:cNvPr id="5" name="AutoShape 3"/>
        <xdr:cNvSpPr>
          <a:spLocks/>
        </xdr:cNvSpPr>
      </xdr:nvSpPr>
      <xdr:spPr>
        <a:xfrm rot="10800000">
          <a:off x="7067550" y="14468475"/>
          <a:ext cx="1304925" cy="447675"/>
        </a:xfrm>
        <a:prstGeom prst="wedgeRectCallout">
          <a:avLst>
            <a:gd name="adj1" fmla="val -75097"/>
            <a:gd name="adj2" fmla="val -26328"/>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自動計算されます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a:t>
          </a:r>
          <a:r>
            <a:rPr lang="en-US" cap="none" sz="1100" b="1" i="0" u="none" baseline="0">
              <a:solidFill>
                <a:srgbClr val="FF0000"/>
              </a:solidFill>
              <a:latin typeface="ＭＳ Ｐゴシック"/>
              <a:ea typeface="ＭＳ Ｐゴシック"/>
              <a:cs typeface="ＭＳ Ｐゴシック"/>
            </a:rPr>
            <a:t>円未満切り捨て）</a:t>
          </a:r>
        </a:p>
      </xdr:txBody>
    </xdr:sp>
    <xdr:clientData/>
  </xdr:oneCellAnchor>
  <xdr:oneCellAnchor>
    <xdr:from>
      <xdr:col>23</xdr:col>
      <xdr:colOff>247650</xdr:colOff>
      <xdr:row>69</xdr:row>
      <xdr:rowOff>76200</xdr:rowOff>
    </xdr:from>
    <xdr:ext cx="1314450" cy="438150"/>
    <xdr:sp>
      <xdr:nvSpPr>
        <xdr:cNvPr id="6" name="AutoShape 3"/>
        <xdr:cNvSpPr>
          <a:spLocks/>
        </xdr:cNvSpPr>
      </xdr:nvSpPr>
      <xdr:spPr>
        <a:xfrm rot="10800000">
          <a:off x="7038975" y="15011400"/>
          <a:ext cx="1314450" cy="438150"/>
        </a:xfrm>
        <a:prstGeom prst="wedgeRectCallout">
          <a:avLst>
            <a:gd name="adj1" fmla="val -75097"/>
            <a:gd name="adj2" fmla="val 5773"/>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自動計算されます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a:t>
          </a:r>
          <a:r>
            <a:rPr lang="en-US" cap="none" sz="1100" b="1" i="0" u="none" baseline="0">
              <a:solidFill>
                <a:srgbClr val="FF0000"/>
              </a:solidFill>
              <a:latin typeface="ＭＳ Ｐゴシック"/>
              <a:ea typeface="ＭＳ Ｐゴシック"/>
              <a:cs typeface="ＭＳ Ｐゴシック"/>
            </a:rPr>
            <a:t>円未満切り捨て）</a:t>
          </a:r>
        </a:p>
      </xdr:txBody>
    </xdr:sp>
    <xdr:clientData/>
  </xdr:oneCellAnchor>
  <xdr:oneCellAnchor>
    <xdr:from>
      <xdr:col>24</xdr:col>
      <xdr:colOff>276225</xdr:colOff>
      <xdr:row>25</xdr:row>
      <xdr:rowOff>66675</xdr:rowOff>
    </xdr:from>
    <xdr:ext cx="1543050" cy="447675"/>
    <xdr:sp>
      <xdr:nvSpPr>
        <xdr:cNvPr id="7" name="AutoShape 3"/>
        <xdr:cNvSpPr>
          <a:spLocks/>
        </xdr:cNvSpPr>
      </xdr:nvSpPr>
      <xdr:spPr>
        <a:xfrm rot="10800000">
          <a:off x="7362825" y="5629275"/>
          <a:ext cx="1543050" cy="447675"/>
        </a:xfrm>
        <a:prstGeom prst="wedgeRectCallout">
          <a:avLst>
            <a:gd name="adj1" fmla="val -23615"/>
            <a:gd name="adj2" fmla="val -139287"/>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自動計算されます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（小数点以下切り捨て）</a:t>
          </a:r>
        </a:p>
      </xdr:txBody>
    </xdr:sp>
    <xdr:clientData/>
  </xdr:oneCellAnchor>
  <xdr:twoCellAnchor>
    <xdr:from>
      <xdr:col>69</xdr:col>
      <xdr:colOff>0</xdr:colOff>
      <xdr:row>28</xdr:row>
      <xdr:rowOff>0</xdr:rowOff>
    </xdr:from>
    <xdr:to>
      <xdr:col>102</xdr:col>
      <xdr:colOff>161925</xdr:colOff>
      <xdr:row>41</xdr:row>
      <xdr:rowOff>180975</xdr:rowOff>
    </xdr:to>
    <xdr:grpSp>
      <xdr:nvGrpSpPr>
        <xdr:cNvPr id="8" name="グループ化 1"/>
        <xdr:cNvGrpSpPr>
          <a:grpSpLocks/>
        </xdr:cNvGrpSpPr>
      </xdr:nvGrpSpPr>
      <xdr:grpSpPr>
        <a:xfrm>
          <a:off x="20373975" y="6134100"/>
          <a:ext cx="8877300" cy="3648075"/>
          <a:chOff x="10358437" y="1023938"/>
          <a:chExt cx="8903494" cy="2852737"/>
        </a:xfrm>
        <a:solidFill>
          <a:srgbClr val="FFFFFF"/>
        </a:solidFill>
      </xdr:grpSpPr>
      <xdr:pic>
        <xdr:nvPicPr>
          <xdr:cNvPr id="9" name="図 16"/>
          <xdr:cNvPicPr preferRelativeResize="1">
            <a:picLocks noChangeAspect="1"/>
          </xdr:cNvPicPr>
        </xdr:nvPicPr>
        <xdr:blipFill>
          <a:blip r:embed="rId1"/>
          <a:stretch>
            <a:fillRect/>
          </a:stretch>
        </xdr:blipFill>
        <xdr:spPr>
          <a:xfrm>
            <a:off x="10358437" y="1749960"/>
            <a:ext cx="8903494" cy="1190305"/>
          </a:xfrm>
          <a:prstGeom prst="rect">
            <a:avLst/>
          </a:prstGeom>
          <a:solidFill>
            <a:srgbClr val="FFFFFF"/>
          </a:solidFill>
          <a:ln w="9525" cmpd="sng">
            <a:noFill/>
          </a:ln>
        </xdr:spPr>
      </xdr:pic>
      <xdr:sp>
        <xdr:nvSpPr>
          <xdr:cNvPr id="10" name="AutoShape 3"/>
          <xdr:cNvSpPr>
            <a:spLocks/>
          </xdr:cNvSpPr>
        </xdr:nvSpPr>
        <xdr:spPr>
          <a:xfrm rot="10800000">
            <a:off x="13167489" y="1023938"/>
            <a:ext cx="2655467" cy="476407"/>
          </a:xfrm>
          <a:prstGeom prst="wedgeRectCallout">
            <a:avLst>
              <a:gd name="adj1" fmla="val -17972"/>
              <a:gd name="adj2" fmla="val -83365"/>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200" b="1" i="0" u="none" baseline="0">
                <a:solidFill>
                  <a:srgbClr val="FF0000"/>
                </a:solidFill>
                <a:latin typeface="ＭＳ Ｐゴシック"/>
                <a:ea typeface="ＭＳ Ｐゴシック"/>
                <a:cs typeface="ＭＳ Ｐゴシック"/>
              </a:rPr>
              <a:t>下の記載例の提出は不要です。</a:t>
            </a:r>
          </a:p>
        </xdr:txBody>
      </xdr:sp>
      <xdr:grpSp>
        <xdr:nvGrpSpPr>
          <xdr:cNvPr id="11" name="グループ化 11"/>
          <xdr:cNvGrpSpPr>
            <a:grpSpLocks/>
          </xdr:cNvGrpSpPr>
        </xdr:nvGrpSpPr>
        <xdr:grpSpPr>
          <a:xfrm>
            <a:off x="11288852" y="3248360"/>
            <a:ext cx="3314326" cy="628315"/>
            <a:chOff x="8189383" y="2781300"/>
            <a:chExt cx="3316816" cy="444500"/>
          </a:xfrm>
          <a:solidFill>
            <a:srgbClr val="FFFFFF"/>
          </a:solidFill>
        </xdr:grpSpPr>
        <xdr:sp>
          <xdr:nvSpPr>
            <xdr:cNvPr id="12" name="AutoShape 3"/>
            <xdr:cNvSpPr>
              <a:spLocks/>
            </xdr:cNvSpPr>
          </xdr:nvSpPr>
          <xdr:spPr>
            <a:xfrm rot="10800000">
              <a:off x="8189383" y="2781300"/>
              <a:ext cx="3316816" cy="444500"/>
            </a:xfrm>
            <a:prstGeom prst="wedgeRectCallout">
              <a:avLst>
                <a:gd name="adj1" fmla="val -50740"/>
                <a:gd name="adj2" fmla="val 154361"/>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3"/>
            <xdr:cNvSpPr>
              <a:spLocks/>
            </xdr:cNvSpPr>
          </xdr:nvSpPr>
          <xdr:spPr>
            <a:xfrm rot="10800000">
              <a:off x="8189383" y="2783411"/>
              <a:ext cx="3316816" cy="442389"/>
            </a:xfrm>
            <a:prstGeom prst="wedgeRectCallout">
              <a:avLst>
                <a:gd name="adj1" fmla="val -49666"/>
                <a:gd name="adj2" fmla="val 228152"/>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評価を希望する件数だけ記載してください。　　　　　　　　　</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すべての評定点を記入する必要はありません。</a:t>
              </a:r>
            </a:p>
          </xdr:txBody>
        </xdr:sp>
      </xdr:grpSp>
      <xdr:sp>
        <xdr:nvSpPr>
          <xdr:cNvPr id="14" name="AutoShape 3"/>
          <xdr:cNvSpPr>
            <a:spLocks/>
          </xdr:cNvSpPr>
        </xdr:nvSpPr>
        <xdr:spPr>
          <a:xfrm rot="10800000">
            <a:off x="16490718" y="1269987"/>
            <a:ext cx="1567015" cy="454298"/>
          </a:xfrm>
          <a:prstGeom prst="wedgeRectCallout">
            <a:avLst>
              <a:gd name="adj1" fmla="val -23615"/>
              <a:gd name="adj2" fmla="val -139287"/>
            </a:avLst>
          </a:prstGeom>
          <a:solidFill>
            <a:srgbClr val="FFFFFF"/>
          </a:solidFill>
          <a:ln w="9525" cmpd="sng">
            <a:solidFill>
              <a:srgbClr val="FF0000"/>
            </a:solidFill>
            <a:headEnd type="none"/>
            <a:tailEnd type="none"/>
          </a:ln>
        </xdr:spPr>
        <xdr:txBody>
          <a:bodyPr vertOverflow="clip" wrap="square" lIns="27432" tIns="18288" rIns="0" bIns="0" anchor="ctr"/>
          <a:p>
            <a:pPr algn="ctr">
              <a:defRPr/>
            </a:pPr>
            <a:r>
              <a:rPr lang="en-US" cap="none" sz="1100" b="1" i="0" u="none" baseline="0">
                <a:solidFill>
                  <a:srgbClr val="FF0000"/>
                </a:solidFill>
                <a:latin typeface="ＭＳ Ｐゴシック"/>
                <a:ea typeface="ＭＳ Ｐゴシック"/>
                <a:cs typeface="ＭＳ Ｐゴシック"/>
              </a:rPr>
              <a:t>自動計算されます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（小数点以下切り捨て）</a:t>
            </a:r>
          </a:p>
        </xdr:txBody>
      </xdr:sp>
    </xdr:grpSp>
    <xdr:clientData/>
  </xdr:twoCellAnchor>
  <xdr:twoCellAnchor>
    <xdr:from>
      <xdr:col>4</xdr:col>
      <xdr:colOff>133350</xdr:colOff>
      <xdr:row>41</xdr:row>
      <xdr:rowOff>38100</xdr:rowOff>
    </xdr:from>
    <xdr:to>
      <xdr:col>33</xdr:col>
      <xdr:colOff>142875</xdr:colOff>
      <xdr:row>64</xdr:row>
      <xdr:rowOff>180975</xdr:rowOff>
    </xdr:to>
    <xdr:grpSp>
      <xdr:nvGrpSpPr>
        <xdr:cNvPr id="15" name="グループ化 1"/>
        <xdr:cNvGrpSpPr>
          <a:grpSpLocks/>
        </xdr:cNvGrpSpPr>
      </xdr:nvGrpSpPr>
      <xdr:grpSpPr>
        <a:xfrm>
          <a:off x="1314450" y="9639300"/>
          <a:ext cx="8572500" cy="4524375"/>
          <a:chOff x="6724650" y="8998744"/>
          <a:chExt cx="8641556" cy="4524375"/>
        </a:xfrm>
        <a:solidFill>
          <a:srgbClr val="FFFFFF"/>
        </a:solidFill>
      </xdr:grpSpPr>
      <xdr:sp>
        <xdr:nvSpPr>
          <xdr:cNvPr id="16" name="四角形吹き出し 53"/>
          <xdr:cNvSpPr>
            <a:spLocks/>
          </xdr:cNvSpPr>
        </xdr:nvSpPr>
        <xdr:spPr>
          <a:xfrm>
            <a:off x="6724650" y="9608404"/>
            <a:ext cx="8641556" cy="3914715"/>
          </a:xfrm>
          <a:prstGeom prst="wedgeRectCallout">
            <a:avLst>
              <a:gd name="adj1" fmla="val -49074"/>
              <a:gd name="adj2" fmla="val 15189"/>
            </a:avLst>
          </a:prstGeom>
          <a:solidFill>
            <a:srgbClr val="FFFFFF"/>
          </a:solid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Ｐ</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Ａ</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Ｂ／Ｃ</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Ｄ　（</a:t>
            </a:r>
            <a:r>
              <a:rPr lang="en-US" cap="none" sz="1100" b="1" i="0" u="none" baseline="0">
                <a:solidFill>
                  <a:srgbClr val="FF0000"/>
                </a:solidFill>
              </a:rPr>
              <a:t>1</a:t>
            </a:r>
            <a:r>
              <a:rPr lang="en-US" cap="none" sz="1100" b="1" i="0" u="none" baseline="0">
                <a:solidFill>
                  <a:srgbClr val="FF0000"/>
                </a:solidFill>
                <a:latin typeface="ＭＳ Ｐゴシック"/>
                <a:ea typeface="ＭＳ Ｐゴシック"/>
                <a:cs typeface="ＭＳ Ｐゴシック"/>
              </a:rPr>
              <a:t>円未満切捨て）</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Ａ：当初契約金額</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Ｂ：</a:t>
            </a:r>
            <a:r>
              <a:rPr lang="en-US" cap="none" sz="1100" b="1" i="0" u="none" baseline="0">
                <a:solidFill>
                  <a:srgbClr val="FF0000"/>
                </a:solidFill>
                <a:latin typeface="ＭＳ Ｐゴシック"/>
                <a:ea typeface="ＭＳ Ｐゴシック"/>
                <a:cs typeface="ＭＳ Ｐゴシック"/>
              </a:rPr>
              <a:t>当初契約</a:t>
            </a:r>
            <a:r>
              <a:rPr lang="en-US" cap="none" sz="1100" b="1" i="0" u="none" baseline="0">
                <a:solidFill>
                  <a:srgbClr val="FF0000"/>
                </a:solidFill>
                <a:latin typeface="ＭＳ Ｐゴシック"/>
                <a:ea typeface="ＭＳ Ｐゴシック"/>
                <a:cs typeface="ＭＳ Ｐゴシック"/>
              </a:rPr>
              <a:t>における</a:t>
            </a:r>
            <a:r>
              <a:rPr lang="en-US" cap="none" sz="1100" b="1" i="0" u="none" baseline="0">
                <a:solidFill>
                  <a:srgbClr val="FF0000"/>
                </a:solidFill>
                <a:latin typeface="ＭＳ Ｐゴシック"/>
                <a:ea typeface="ＭＳ Ｐゴシック"/>
                <a:cs typeface="ＭＳ Ｐゴシック"/>
              </a:rPr>
              <a:t>当該年度</a:t>
            </a:r>
            <a:r>
              <a:rPr lang="en-US" cap="none" sz="1100" b="1" i="0" u="none" baseline="0">
                <a:solidFill>
                  <a:srgbClr val="FF0000"/>
                </a:solidFill>
                <a:latin typeface="ＭＳ Ｐゴシック"/>
                <a:ea typeface="ＭＳ Ｐゴシック"/>
                <a:cs typeface="ＭＳ Ｐゴシック"/>
              </a:rPr>
              <a:t>分の</a:t>
            </a:r>
            <a:r>
              <a:rPr lang="en-US" cap="none" sz="1100" b="1" i="0" u="none" baseline="0">
                <a:solidFill>
                  <a:srgbClr val="FF0000"/>
                </a:solidFill>
                <a:latin typeface="ＭＳ Ｐゴシック"/>
                <a:ea typeface="ＭＳ Ｐゴシック"/>
                <a:cs typeface="ＭＳ Ｐゴシック"/>
              </a:rPr>
              <a:t>工期日</a:t>
            </a:r>
            <a:r>
              <a:rPr lang="en-US" cap="none" sz="1100" b="1" i="0" u="none" baseline="0">
                <a:solidFill>
                  <a:srgbClr val="FF0000"/>
                </a:solidFill>
                <a:latin typeface="ＭＳ Ｐゴシック"/>
                <a:ea typeface="ＭＳ Ｐゴシック"/>
                <a:cs typeface="ＭＳ Ｐゴシック"/>
              </a:rPr>
              <a:t>数</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Ｃ：</a:t>
            </a:r>
            <a:r>
              <a:rPr lang="en-US" cap="none" sz="1100" b="1" i="0" u="none" baseline="0">
                <a:solidFill>
                  <a:srgbClr val="FF0000"/>
                </a:solidFill>
                <a:latin typeface="ＭＳ Ｐゴシック"/>
                <a:ea typeface="ＭＳ Ｐゴシック"/>
                <a:cs typeface="ＭＳ Ｐゴシック"/>
              </a:rPr>
              <a:t>当初契約</a:t>
            </a:r>
            <a:r>
              <a:rPr lang="en-US" cap="none" sz="1100" b="1" i="0" u="none" baseline="0">
                <a:solidFill>
                  <a:srgbClr val="FF0000"/>
                </a:solidFill>
                <a:latin typeface="ＭＳ Ｐゴシック"/>
                <a:ea typeface="ＭＳ Ｐゴシック"/>
                <a:cs typeface="ＭＳ Ｐゴシック"/>
              </a:rPr>
              <a:t>における</a:t>
            </a:r>
            <a:r>
              <a:rPr lang="en-US" cap="none" sz="1100" b="1" i="0" u="none" baseline="0">
                <a:solidFill>
                  <a:srgbClr val="FF0000"/>
                </a:solidFill>
                <a:latin typeface="ＭＳ Ｐゴシック"/>
                <a:ea typeface="ＭＳ Ｐゴシック"/>
                <a:cs typeface="ＭＳ Ｐゴシック"/>
              </a:rPr>
              <a:t>全体工期日</a:t>
            </a:r>
            <a:r>
              <a:rPr lang="en-US" cap="none" sz="1100" b="1" i="0" u="none" baseline="0">
                <a:solidFill>
                  <a:srgbClr val="FF0000"/>
                </a:solidFill>
                <a:latin typeface="ＭＳ Ｐゴシック"/>
                <a:ea typeface="ＭＳ Ｐゴシック"/>
                <a:cs typeface="ＭＳ Ｐゴシック"/>
              </a:rPr>
              <a:t>数</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Ｄ：ＪＶ工事の出資比率（単独工事の場合は、</a:t>
            </a:r>
            <a:r>
              <a:rPr lang="en-US" cap="none" sz="1100" b="1" i="0" u="none" baseline="0">
                <a:solidFill>
                  <a:srgbClr val="FF0000"/>
                </a:solidFill>
              </a:rPr>
              <a:t>100%</a:t>
            </a:r>
            <a:r>
              <a:rPr lang="en-US" cap="none" sz="1100" b="1" i="0" u="none" baseline="0">
                <a:solidFill>
                  <a:srgbClr val="FF0000"/>
                </a:solidFill>
                <a:latin typeface="ＭＳ Ｐゴシック"/>
                <a:ea typeface="ＭＳ Ｐゴシック"/>
                <a:cs typeface="ＭＳ Ｐゴシック"/>
              </a:rPr>
              <a:t>として計算します）</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
</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ＪＶ</a:t>
            </a:r>
            <a:r>
              <a:rPr lang="en-US" cap="none" sz="1100" b="1" i="0" u="none" baseline="0">
                <a:solidFill>
                  <a:srgbClr val="FF0000"/>
                </a:solidFill>
                <a:latin typeface="ＭＳ Ｐゴシック"/>
                <a:ea typeface="ＭＳ Ｐゴシック"/>
                <a:cs typeface="ＭＳ Ｐゴシック"/>
              </a:rPr>
              <a:t>工事の場合は、出資比率を記入してください。</a:t>
            </a:r>
          </a:p>
        </xdr:txBody>
      </xdr:sp>
      <xdr:pic>
        <xdr:nvPicPr>
          <xdr:cNvPr id="17" name="図 52"/>
          <xdr:cNvPicPr preferRelativeResize="1">
            <a:picLocks noChangeAspect="1"/>
          </xdr:cNvPicPr>
        </xdr:nvPicPr>
        <xdr:blipFill>
          <a:blip r:embed="rId2"/>
          <a:stretch>
            <a:fillRect/>
          </a:stretch>
        </xdr:blipFill>
        <xdr:spPr>
          <a:xfrm>
            <a:off x="6869396" y="10858262"/>
            <a:ext cx="8282931" cy="2524601"/>
          </a:xfrm>
          <a:prstGeom prst="rect">
            <a:avLst/>
          </a:prstGeom>
          <a:solidFill>
            <a:srgbClr val="FFFFFF"/>
          </a:solidFill>
          <a:ln w="9525" cmpd="sng">
            <a:noFill/>
          </a:ln>
        </xdr:spPr>
      </xdr:pic>
      <xdr:sp>
        <xdr:nvSpPr>
          <xdr:cNvPr id="18" name="AutoShape 3"/>
          <xdr:cNvSpPr>
            <a:spLocks/>
          </xdr:cNvSpPr>
        </xdr:nvSpPr>
        <xdr:spPr>
          <a:xfrm rot="10800000">
            <a:off x="12428077" y="12609195"/>
            <a:ext cx="2583825" cy="209252"/>
          </a:xfrm>
          <a:prstGeom prst="wedgeRectCallout">
            <a:avLst>
              <a:gd name="adj1" fmla="val -16712"/>
              <a:gd name="adj2" fmla="val -97078"/>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FF0000"/>
                </a:solidFill>
              </a:rPr>
              <a:t>300,000,000</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272</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rPr>
              <a:t>819</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60%</a:t>
            </a:r>
          </a:p>
        </xdr:txBody>
      </xdr:sp>
      <xdr:sp>
        <xdr:nvSpPr>
          <xdr:cNvPr id="19" name="AutoShape 3"/>
          <xdr:cNvSpPr>
            <a:spLocks/>
          </xdr:cNvSpPr>
        </xdr:nvSpPr>
        <xdr:spPr>
          <a:xfrm rot="10800000">
            <a:off x="12447520" y="11989356"/>
            <a:ext cx="2564382" cy="228481"/>
          </a:xfrm>
          <a:prstGeom prst="wedgeRectCallout">
            <a:avLst>
              <a:gd name="adj1" fmla="val -15884"/>
              <a:gd name="adj2" fmla="val -97078"/>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FF0000"/>
                </a:solidFill>
              </a:rPr>
              <a:t>300,000,000</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183</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rPr>
              <a:t>183</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60%</a:t>
            </a:r>
          </a:p>
        </xdr:txBody>
      </xdr:sp>
      <xdr:sp>
        <xdr:nvSpPr>
          <xdr:cNvPr id="20" name="AutoShape 3"/>
          <xdr:cNvSpPr>
            <a:spLocks/>
          </xdr:cNvSpPr>
        </xdr:nvSpPr>
        <xdr:spPr>
          <a:xfrm rot="10800000">
            <a:off x="12436719" y="11351419"/>
            <a:ext cx="2583825" cy="238661"/>
          </a:xfrm>
          <a:prstGeom prst="wedgeRectCallout">
            <a:avLst>
              <a:gd name="adj1" fmla="val -16611"/>
              <a:gd name="adj2" fmla="val -97560"/>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FF0000"/>
                </a:solidFill>
              </a:rPr>
              <a:t>300,000,000</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272</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rPr>
              <a:t>819</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100%</a:t>
            </a:r>
          </a:p>
        </xdr:txBody>
      </xdr:sp>
      <xdr:sp>
        <xdr:nvSpPr>
          <xdr:cNvPr id="21" name="AutoShape 3"/>
          <xdr:cNvSpPr>
            <a:spLocks/>
          </xdr:cNvSpPr>
        </xdr:nvSpPr>
        <xdr:spPr>
          <a:xfrm rot="10800000">
            <a:off x="12419435" y="8998744"/>
            <a:ext cx="2255446" cy="551974"/>
          </a:xfrm>
          <a:prstGeom prst="wedgeRectCallout">
            <a:avLst>
              <a:gd name="adj1" fmla="val -5351"/>
              <a:gd name="adj2" fmla="val -88560"/>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計算例ですので、</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提出する際は、削除してください。</a:t>
            </a:r>
          </a:p>
        </xdr:txBody>
      </xdr:sp>
      <xdr:sp>
        <xdr:nvSpPr>
          <xdr:cNvPr id="22" name="AutoShape 3"/>
          <xdr:cNvSpPr>
            <a:spLocks/>
          </xdr:cNvSpPr>
        </xdr:nvSpPr>
        <xdr:spPr>
          <a:xfrm rot="10800000">
            <a:off x="12428077" y="10685205"/>
            <a:ext cx="2525495" cy="238661"/>
          </a:xfrm>
          <a:prstGeom prst="wedgeRectCallout">
            <a:avLst>
              <a:gd name="adj1" fmla="val -15412"/>
              <a:gd name="adj2" fmla="val -98523"/>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1" i="0" u="none" baseline="0">
                <a:solidFill>
                  <a:srgbClr val="FF0000"/>
                </a:solidFill>
              </a:rPr>
              <a:t>50,000,000</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183</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rPr>
              <a:t>183</a:t>
            </a:r>
            <a:r>
              <a:rPr lang="en-US" cap="none" sz="1100" b="1" i="0" u="none" baseline="0">
                <a:solidFill>
                  <a:srgbClr val="FF0000"/>
                </a:solidFill>
                <a:latin typeface="ＭＳ Ｐゴシック"/>
                <a:ea typeface="ＭＳ Ｐゴシック"/>
                <a:cs typeface="ＭＳ Ｐゴシック"/>
              </a:rPr>
              <a:t>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rPr>
              <a:t>100%</a:t>
            </a:r>
          </a:p>
        </xdr:txBody>
      </xdr:sp>
      <xdr:sp>
        <xdr:nvSpPr>
          <xdr:cNvPr id="23" name="AutoShape 3"/>
          <xdr:cNvSpPr>
            <a:spLocks/>
          </xdr:cNvSpPr>
        </xdr:nvSpPr>
        <xdr:spPr>
          <a:xfrm rot="10800000">
            <a:off x="12687324" y="9827836"/>
            <a:ext cx="2313777" cy="551974"/>
          </a:xfrm>
          <a:prstGeom prst="wedgeRectCallout">
            <a:avLst>
              <a:gd name="adj1" fmla="val -47268"/>
              <a:gd name="adj2" fmla="val -148259"/>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出資比率は</a:t>
            </a:r>
            <a:r>
              <a:rPr lang="en-US" cap="none" sz="1100" b="1" i="0" u="sng" baseline="0">
                <a:solidFill>
                  <a:srgbClr val="FF0000"/>
                </a:solidFill>
                <a:latin typeface="ＭＳ Ｐゴシック"/>
                <a:ea typeface="ＭＳ Ｐゴシック"/>
                <a:cs typeface="ＭＳ Ｐゴシック"/>
              </a:rPr>
              <a:t>数字のみ</a:t>
            </a:r>
            <a:r>
              <a:rPr lang="en-US" cap="none" sz="1100" b="1" i="0" u="none" baseline="0">
                <a:solidFill>
                  <a:srgbClr val="FF0000"/>
                </a:solidFill>
                <a:latin typeface="ＭＳ Ｐゴシック"/>
                <a:ea typeface="ＭＳ Ｐゴシック"/>
                <a:cs typeface="ＭＳ Ｐゴシック"/>
              </a:rPr>
              <a:t>を入力すると</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ＪＶ　○％と表示されます。</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3</xdr:row>
      <xdr:rowOff>95250</xdr:rowOff>
    </xdr:from>
    <xdr:to>
      <xdr:col>33</xdr:col>
      <xdr:colOff>95250</xdr:colOff>
      <xdr:row>6</xdr:row>
      <xdr:rowOff>47625</xdr:rowOff>
    </xdr:to>
    <xdr:sp>
      <xdr:nvSpPr>
        <xdr:cNvPr id="1" name="AutoShape 3"/>
        <xdr:cNvSpPr>
          <a:spLocks/>
        </xdr:cNvSpPr>
      </xdr:nvSpPr>
      <xdr:spPr>
        <a:xfrm rot="10800000">
          <a:off x="7686675" y="914400"/>
          <a:ext cx="2152650" cy="809625"/>
        </a:xfrm>
        <a:prstGeom prst="wedgeRectCallout">
          <a:avLst>
            <a:gd name="adj1" fmla="val -4435"/>
            <a:gd name="adj2" fmla="val -83074"/>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生年月日については、審査・評価とは関係ありませんが、統計上必要なため、記載してください。</a:t>
          </a:r>
        </a:p>
      </xdr:txBody>
    </xdr:sp>
    <xdr:clientData/>
  </xdr:twoCellAnchor>
  <xdr:twoCellAnchor>
    <xdr:from>
      <xdr:col>19</xdr:col>
      <xdr:colOff>38100</xdr:colOff>
      <xdr:row>16</xdr:row>
      <xdr:rowOff>66675</xdr:rowOff>
    </xdr:from>
    <xdr:to>
      <xdr:col>29</xdr:col>
      <xdr:colOff>57150</xdr:colOff>
      <xdr:row>18</xdr:row>
      <xdr:rowOff>57150</xdr:rowOff>
    </xdr:to>
    <xdr:grpSp>
      <xdr:nvGrpSpPr>
        <xdr:cNvPr id="2" name="グループ化 55"/>
        <xdr:cNvGrpSpPr>
          <a:grpSpLocks/>
        </xdr:cNvGrpSpPr>
      </xdr:nvGrpSpPr>
      <xdr:grpSpPr>
        <a:xfrm>
          <a:off x="5648325" y="5076825"/>
          <a:ext cx="2971800" cy="276225"/>
          <a:chOff x="5592884" y="16488833"/>
          <a:chExt cx="2751812" cy="272254"/>
        </a:xfrm>
        <a:solidFill>
          <a:srgbClr val="FFFFFF"/>
        </a:solidFill>
      </xdr:grpSpPr>
      <xdr:sp>
        <xdr:nvSpPr>
          <xdr:cNvPr id="3" name="AutoShape 3"/>
          <xdr:cNvSpPr>
            <a:spLocks/>
          </xdr:cNvSpPr>
        </xdr:nvSpPr>
        <xdr:spPr>
          <a:xfrm rot="10800000">
            <a:off x="6042805" y="16517011"/>
            <a:ext cx="2213833" cy="215897"/>
          </a:xfrm>
          <a:prstGeom prst="wedgeRectCallout">
            <a:avLst>
              <a:gd name="adj1" fmla="val -22662"/>
              <a:gd name="adj2" fmla="val 181138"/>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u="none" baseline="0">
                <a:latin typeface="ＭＳ Ｐゴシック"/>
                <a:ea typeface="ＭＳ Ｐゴシック"/>
                <a:cs typeface="ＭＳ Ｐゴシック"/>
              </a:rPr>
              <a:t/>
            </a:r>
          </a:p>
        </xdr:txBody>
      </xdr:sp>
      <xdr:sp>
        <xdr:nvSpPr>
          <xdr:cNvPr id="4" name="AutoShape 3"/>
          <xdr:cNvSpPr>
            <a:spLocks/>
          </xdr:cNvSpPr>
        </xdr:nvSpPr>
        <xdr:spPr>
          <a:xfrm rot="10800000">
            <a:off x="5592884" y="16488833"/>
            <a:ext cx="2751812" cy="272254"/>
          </a:xfrm>
          <a:prstGeom prst="wedgeRectCallout">
            <a:avLst>
              <a:gd name="adj1" fmla="val 28958"/>
              <a:gd name="adj2" fmla="val 128726"/>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自動計算されます（小数第４位以下切り捨て）</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7</xdr:row>
      <xdr:rowOff>0</xdr:rowOff>
    </xdr:from>
    <xdr:to>
      <xdr:col>46</xdr:col>
      <xdr:colOff>114300</xdr:colOff>
      <xdr:row>7</xdr:row>
      <xdr:rowOff>219075</xdr:rowOff>
    </xdr:to>
    <xdr:sp>
      <xdr:nvSpPr>
        <xdr:cNvPr id="1" name="AutoShape 59"/>
        <xdr:cNvSpPr>
          <a:spLocks/>
        </xdr:cNvSpPr>
      </xdr:nvSpPr>
      <xdr:spPr>
        <a:xfrm>
          <a:off x="2362200" y="4600575"/>
          <a:ext cx="5638800" cy="219075"/>
        </a:xfrm>
        <a:prstGeom prst="wedgeRectCallout">
          <a:avLst>
            <a:gd name="adj1" fmla="val -56643"/>
            <a:gd name="adj2" fmla="val 35569"/>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0" i="0" u="none" baseline="0">
              <a:solidFill>
                <a:srgbClr val="FF0000"/>
              </a:solidFill>
              <a:latin typeface="ＭＳ Ｐゴシック"/>
              <a:ea typeface="ＭＳ Ｐゴシック"/>
              <a:cs typeface="ＭＳ Ｐゴシック"/>
            </a:rPr>
            <a:t>発注者が記入した</a:t>
          </a:r>
          <a:r>
            <a:rPr lang="en-US" cap="none" sz="1100" b="0" i="0" u="none" baseline="0">
              <a:solidFill>
                <a:srgbClr val="FF0000"/>
              </a:solidFill>
              <a:latin typeface="ＭＳ Ｐゴシック"/>
              <a:ea typeface="ＭＳ Ｐゴシック"/>
              <a:cs typeface="ＭＳ Ｐゴシック"/>
            </a:rPr>
            <a:t>提案項目については、</a:t>
          </a:r>
          <a:r>
            <a:rPr lang="en-US" cap="none" sz="1100" b="0" i="0" u="none" baseline="0">
              <a:solidFill>
                <a:srgbClr val="FF0000"/>
              </a:solidFill>
              <a:latin typeface="ＭＳ Ｐゴシック"/>
              <a:ea typeface="ＭＳ Ｐゴシック"/>
              <a:cs typeface="ＭＳ Ｐゴシック"/>
            </a:rPr>
            <a:t>文字の加筆・修正は行わないでください。</a:t>
          </a:r>
        </a:p>
      </xdr:txBody>
    </xdr:sp>
    <xdr:clientData/>
  </xdr:twoCellAnchor>
  <xdr:twoCellAnchor>
    <xdr:from>
      <xdr:col>7</xdr:col>
      <xdr:colOff>142875</xdr:colOff>
      <xdr:row>15</xdr:row>
      <xdr:rowOff>152400</xdr:rowOff>
    </xdr:from>
    <xdr:to>
      <xdr:col>47</xdr:col>
      <xdr:colOff>123825</xdr:colOff>
      <xdr:row>30</xdr:row>
      <xdr:rowOff>47625</xdr:rowOff>
    </xdr:to>
    <xdr:sp>
      <xdr:nvSpPr>
        <xdr:cNvPr id="2" name="Rectangle 47"/>
        <xdr:cNvSpPr>
          <a:spLocks/>
        </xdr:cNvSpPr>
      </xdr:nvSpPr>
      <xdr:spPr>
        <a:xfrm>
          <a:off x="1343025" y="6572250"/>
          <a:ext cx="6838950" cy="3562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1400" b="1" i="0" u="none" baseline="0">
              <a:solidFill>
                <a:srgbClr val="FF0000"/>
              </a:solidFill>
              <a:latin typeface="ＭＳ Ｐゴシック"/>
              <a:ea typeface="ＭＳ Ｐゴシック"/>
              <a:cs typeface="ＭＳ Ｐゴシック"/>
            </a:rPr>
            <a:t>　・様式４－１提案内容の各記述欄に、発注者が示す</a:t>
          </a:r>
          <a:r>
            <a:rPr lang="en-US" cap="none" sz="1400" b="1" i="0" u="none" baseline="0">
              <a:solidFill>
                <a:srgbClr val="FF0000"/>
              </a:solidFill>
              <a:latin typeface="ＭＳ Ｐゴシック"/>
              <a:ea typeface="ＭＳ Ｐゴシック"/>
              <a:cs typeface="ＭＳ Ｐゴシック"/>
            </a:rPr>
            <a:t>提案項目１～３について、</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工事を行ううえでの留意点等をそれぞれ記述してください。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・ただし、提案項目１の③「工程表」については、</a:t>
          </a:r>
          <a:r>
            <a:rPr lang="en-US" cap="none" sz="1400" b="1" i="0" u="none" baseline="0">
              <a:solidFill>
                <a:srgbClr val="FF0000"/>
              </a:solidFill>
              <a:latin typeface="ＭＳ Ｐゴシック"/>
              <a:ea typeface="ＭＳ Ｐゴシック"/>
              <a:cs typeface="ＭＳ Ｐゴシック"/>
            </a:rPr>
            <a:t>様式４－２に記述してください。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様式４－１は、Ａ４版とし</a:t>
          </a:r>
          <a:r>
            <a:rPr lang="en-US" cap="none" sz="1400" b="1" i="0" u="none" baseline="0">
              <a:solidFill>
                <a:srgbClr val="FF0000"/>
              </a:solidFill>
              <a:latin typeface="ＭＳ Ｐゴシック"/>
              <a:ea typeface="ＭＳ Ｐゴシック"/>
              <a:cs typeface="ＭＳ Ｐゴシック"/>
            </a:rPr>
            <a:t>提案内容に記述する文字数は、</a:t>
          </a:r>
          <a:r>
            <a:rPr lang="en-US" cap="none" sz="1600" b="1" i="0" u="sng" baseline="0">
              <a:solidFill>
                <a:srgbClr val="FF0000"/>
              </a:solidFill>
              <a:latin typeface="ＭＳ Ｐゴシック"/>
              <a:ea typeface="ＭＳ Ｐゴシック"/>
              <a:cs typeface="ＭＳ Ｐゴシック"/>
            </a:rPr>
            <a:t>最大９００字程度</a:t>
          </a:r>
          <a:r>
            <a:rPr lang="en-US" cap="none" sz="1400" b="1" i="0" u="none" baseline="0">
              <a:solidFill>
                <a:srgbClr val="FF0000"/>
              </a:solidFill>
              <a:latin typeface="ＭＳ Ｐゴシック"/>
              <a:ea typeface="ＭＳ Ｐゴシック"/>
              <a:cs typeface="ＭＳ Ｐゴシック"/>
            </a:rPr>
            <a:t>を</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目安に１ページで</a:t>
          </a:r>
          <a:r>
            <a:rPr lang="en-US" cap="none" sz="1400" b="1" i="0" u="none" baseline="0">
              <a:solidFill>
                <a:srgbClr val="FF0000"/>
              </a:solidFill>
              <a:latin typeface="ＭＳ Ｐゴシック"/>
              <a:ea typeface="ＭＳ Ｐゴシック"/>
              <a:cs typeface="ＭＳ Ｐゴシック"/>
            </a:rPr>
            <a:t>記述してください。評価は１ページについてのみ行います。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・様式４－</a:t>
          </a:r>
          <a:r>
            <a:rPr lang="en-US" cap="none" sz="1400" b="1" i="0" u="none" baseline="0">
              <a:solidFill>
                <a:srgbClr val="FF0000"/>
              </a:solidFill>
              <a:latin typeface="ＭＳ Ｐゴシック"/>
              <a:ea typeface="ＭＳ Ｐゴシック"/>
              <a:cs typeface="ＭＳ Ｐゴシック"/>
            </a:rPr>
            <a:t>１</a:t>
          </a:r>
          <a:r>
            <a:rPr lang="en-US" cap="none" sz="1400" b="1" i="0" u="none" baseline="0">
              <a:solidFill>
                <a:srgbClr val="FF0000"/>
              </a:solidFill>
              <a:latin typeface="ＭＳ Ｐゴシック"/>
              <a:ea typeface="ＭＳ Ｐゴシック"/>
              <a:cs typeface="ＭＳ Ｐゴシック"/>
            </a:rPr>
            <a:t>（提案項目１～３）のそれぞれの記述量については、必要に応じて提案</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項目１～３を区分する罫線を移動してください。ただし、テーマ及び評価基準、</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提案項目１～３の欄は加筆、修正、削除しないでください。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・記載内容は、工事を行ううえでの留意点</a:t>
          </a:r>
          <a:r>
            <a:rPr lang="en-US" cap="none" sz="1400" b="1" i="0" u="none" baseline="0">
              <a:solidFill>
                <a:srgbClr val="FF0000"/>
              </a:solidFill>
              <a:latin typeface="ＭＳ Ｐゴシック"/>
              <a:ea typeface="ＭＳ Ｐゴシック"/>
              <a:cs typeface="ＭＳ Ｐゴシック"/>
            </a:rPr>
            <a:t>を求めるものであり、</a:t>
          </a:r>
          <a:r>
            <a:rPr lang="en-US" cap="none" sz="1400" b="1" i="0" u="none" baseline="0">
              <a:solidFill>
                <a:srgbClr val="FF0000"/>
              </a:solidFill>
              <a:latin typeface="ＭＳ Ｐゴシック"/>
              <a:ea typeface="ＭＳ Ｐゴシック"/>
              <a:cs typeface="ＭＳ Ｐゴシック"/>
            </a:rPr>
            <a:t>具体的に実施する</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対策等を記述する必要はありません。</a:t>
          </a:r>
          <a:r>
            <a:rPr lang="en-US" cap="none" sz="1400" b="1" i="0" u="none" baseline="0">
              <a:solidFill>
                <a:srgbClr val="FF0000"/>
              </a:solidFill>
              <a:latin typeface="ＭＳ Ｐゴシック"/>
              <a:ea typeface="ＭＳ Ｐゴシック"/>
              <a:cs typeface="ＭＳ Ｐゴシック"/>
            </a:rPr>
            <a:t>対策等を記述しても、</a:t>
          </a:r>
          <a:r>
            <a:rPr lang="en-US" cap="none" sz="1400" b="1" i="0" u="none" baseline="0">
              <a:solidFill>
                <a:srgbClr val="FF0000"/>
              </a:solidFill>
              <a:latin typeface="ＭＳ Ｐゴシック"/>
              <a:ea typeface="ＭＳ Ｐゴシック"/>
              <a:cs typeface="ＭＳ Ｐゴシック"/>
            </a:rPr>
            <a:t>その部分は評価の</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対象としません。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11</xdr:row>
      <xdr:rowOff>9525</xdr:rowOff>
    </xdr:from>
    <xdr:to>
      <xdr:col>22</xdr:col>
      <xdr:colOff>1200150</xdr:colOff>
      <xdr:row>31</xdr:row>
      <xdr:rowOff>57150</xdr:rowOff>
    </xdr:to>
    <xdr:grpSp>
      <xdr:nvGrpSpPr>
        <xdr:cNvPr id="1" name="グループ化 15"/>
        <xdr:cNvGrpSpPr>
          <a:grpSpLocks/>
        </xdr:cNvGrpSpPr>
      </xdr:nvGrpSpPr>
      <xdr:grpSpPr>
        <a:xfrm>
          <a:off x="5076825" y="2352675"/>
          <a:ext cx="7048500" cy="3667125"/>
          <a:chOff x="3661812" y="1685265"/>
          <a:chExt cx="6879166" cy="3598315"/>
        </a:xfrm>
        <a:solidFill>
          <a:srgbClr val="FFFFFF"/>
        </a:solidFill>
      </xdr:grpSpPr>
      <xdr:sp>
        <xdr:nvSpPr>
          <xdr:cNvPr id="2" name="Rectangle 47"/>
          <xdr:cNvSpPr>
            <a:spLocks/>
          </xdr:cNvSpPr>
        </xdr:nvSpPr>
        <xdr:spPr>
          <a:xfrm>
            <a:off x="3661812" y="1685265"/>
            <a:ext cx="6879166" cy="3598315"/>
          </a:xfrm>
          <a:prstGeom prst="rect">
            <a:avLst/>
          </a:prstGeom>
          <a:solidFill>
            <a:srgbClr val="FFFFFF"/>
          </a:solidFill>
          <a:ln w="9525" cmpd="sng">
            <a:solidFill>
              <a:srgbClr val="FF0000"/>
            </a:solidFill>
            <a:headEnd type="none"/>
            <a:tailEnd type="none"/>
          </a:ln>
        </xdr:spPr>
        <xdr:txBody>
          <a:bodyPr vertOverflow="clip" wrap="square" lIns="27432" tIns="18288" rIns="0" bIns="18288"/>
          <a:p>
            <a:pPr algn="l">
              <a:defRPr/>
            </a:pP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・以下記載例を参考に、工種毎のおおよその施工期間を示した工程表を</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提案してください。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・発注者が示している工種については、加筆、修正、削除しないでください。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また、行、列の追加、削除もしないでください。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・様式４－２は、Ａ４版とし１ページで記載してください。評価は１ページ</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について</a:t>
            </a:r>
            <a:r>
              <a:rPr lang="en-US" cap="none" sz="1400" b="1" i="0" u="none" baseline="0">
                <a:solidFill>
                  <a:srgbClr val="FF0000"/>
                </a:solidFill>
                <a:latin typeface="ＭＳ Ｐゴシック"/>
                <a:ea typeface="ＭＳ Ｐゴシック"/>
                <a:cs typeface="ＭＳ Ｐゴシック"/>
              </a:rPr>
              <a:t>のみ行います。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a:t>
            </a:r>
            <a:r>
              <a:rPr lang="en-US" cap="none" sz="1400" b="1" i="0" u="none" baseline="0">
                <a:solidFill>
                  <a:srgbClr val="FF0000"/>
                </a:solidFill>
                <a:latin typeface="ＭＳ Ｐゴシック"/>
                <a:ea typeface="ＭＳ Ｐゴシック"/>
                <a:cs typeface="ＭＳ Ｐゴシック"/>
              </a:rPr>
              <a:t>様式４－２（工程表）についての履行義務はありません。</a:t>
            </a:r>
            <a:r>
              <a:rPr lang="en-US" cap="none" sz="1400" b="1" i="0" u="none" baseline="0">
                <a:solidFill>
                  <a:srgbClr val="FF0000"/>
                </a:solidFill>
                <a:latin typeface="ＭＳ Ｐゴシック"/>
                <a:ea typeface="ＭＳ Ｐゴシック"/>
                <a:cs typeface="ＭＳ Ｐゴシック"/>
              </a:rPr>
              <a:t>
</a:t>
            </a:r>
            <a:r>
              <a:rPr lang="en-US" cap="none" sz="1400" b="0"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rPr>
              <a:t>
</a:t>
            </a:r>
          </a:p>
        </xdr:txBody>
      </xdr:sp>
      <xdr:pic>
        <xdr:nvPicPr>
          <xdr:cNvPr id="3" name="図 14"/>
          <xdr:cNvPicPr preferRelativeResize="1">
            <a:picLocks noChangeAspect="1"/>
          </xdr:cNvPicPr>
        </xdr:nvPicPr>
        <xdr:blipFill>
          <a:blip r:embed="rId1"/>
          <a:stretch>
            <a:fillRect/>
          </a:stretch>
        </xdr:blipFill>
        <xdr:spPr>
          <a:xfrm>
            <a:off x="4318772" y="3602267"/>
            <a:ext cx="6043347" cy="165792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60"/>
  <sheetViews>
    <sheetView tabSelected="1" view="pageBreakPreview" zoomScale="70" zoomScaleNormal="75" zoomScaleSheetLayoutView="70" workbookViewId="0" topLeftCell="A7">
      <selection activeCell="F13" sqref="F13:H13"/>
    </sheetView>
  </sheetViews>
  <sheetFormatPr defaultColWidth="9.00390625" defaultRowHeight="13.5"/>
  <cols>
    <col min="1" max="1" width="2.50390625" style="80" customWidth="1"/>
    <col min="2" max="2" width="7.375" style="80" customWidth="1"/>
    <col min="3" max="3" width="12.375" style="80" customWidth="1"/>
    <col min="4" max="4" width="18.625" style="80" customWidth="1"/>
    <col min="5" max="5" width="58.75390625" style="80" customWidth="1"/>
    <col min="6" max="6" width="36.625" style="80" customWidth="1"/>
    <col min="7" max="8" width="8.75390625" style="80" customWidth="1"/>
    <col min="9" max="9" width="10.625" style="80" customWidth="1"/>
    <col min="10" max="10" width="8.25390625" style="81" customWidth="1"/>
    <col min="11" max="11" width="8.25390625" style="80" customWidth="1"/>
    <col min="12" max="12" width="12.50390625" style="81" customWidth="1"/>
    <col min="13" max="13" width="210.00390625" style="80" customWidth="1"/>
    <col min="14" max="16384" width="9.00390625" style="80" customWidth="1"/>
  </cols>
  <sheetData>
    <row r="1" spans="2:13" ht="42" customHeight="1" thickBot="1">
      <c r="B1" s="232"/>
      <c r="C1" s="232"/>
      <c r="D1" s="232"/>
      <c r="E1" s="233"/>
      <c r="F1" s="232"/>
      <c r="G1" s="232"/>
      <c r="H1" s="232"/>
      <c r="I1" s="232"/>
      <c r="J1" s="234"/>
      <c r="K1" s="232"/>
      <c r="L1" s="234"/>
      <c r="M1" s="232"/>
    </row>
    <row r="2" spans="2:14" ht="41.25" customHeight="1" thickBot="1">
      <c r="B2" s="359" t="s">
        <v>164</v>
      </c>
      <c r="C2" s="360"/>
      <c r="D2" s="235" t="s">
        <v>305</v>
      </c>
      <c r="E2" s="232"/>
      <c r="F2" s="236"/>
      <c r="G2" s="235" t="s">
        <v>165</v>
      </c>
      <c r="H2" s="236"/>
      <c r="I2" s="237" t="s">
        <v>272</v>
      </c>
      <c r="J2" s="238"/>
      <c r="K2" s="238"/>
      <c r="L2" s="234"/>
      <c r="M2" s="239"/>
      <c r="N2" s="82"/>
    </row>
    <row r="3" spans="2:13" s="84" customFormat="1" ht="19.5" customHeight="1">
      <c r="B3" s="361" t="s">
        <v>32</v>
      </c>
      <c r="C3" s="362"/>
      <c r="D3" s="323" t="s">
        <v>33</v>
      </c>
      <c r="E3" s="323" t="s">
        <v>34</v>
      </c>
      <c r="F3" s="315" t="s">
        <v>2</v>
      </c>
      <c r="G3" s="316"/>
      <c r="H3" s="317"/>
      <c r="I3" s="354" t="s">
        <v>27</v>
      </c>
      <c r="J3" s="300"/>
      <c r="K3" s="301"/>
      <c r="L3" s="267" t="s">
        <v>20</v>
      </c>
      <c r="M3" s="323" t="s">
        <v>152</v>
      </c>
    </row>
    <row r="4" spans="2:13" s="84" customFormat="1" ht="30" customHeight="1" thickBot="1">
      <c r="B4" s="355"/>
      <c r="C4" s="357"/>
      <c r="D4" s="350"/>
      <c r="E4" s="350"/>
      <c r="F4" s="355"/>
      <c r="G4" s="356"/>
      <c r="H4" s="357"/>
      <c r="I4" s="240" t="s">
        <v>42</v>
      </c>
      <c r="J4" s="240" t="s">
        <v>31</v>
      </c>
      <c r="K4" s="241" t="s">
        <v>99</v>
      </c>
      <c r="L4" s="268"/>
      <c r="M4" s="350"/>
    </row>
    <row r="5" spans="2:13" s="84" customFormat="1" ht="23.25" customHeight="1" thickTop="1">
      <c r="B5" s="306" t="s">
        <v>70</v>
      </c>
      <c r="C5" s="291" t="s">
        <v>73</v>
      </c>
      <c r="D5" s="294" t="s">
        <v>74</v>
      </c>
      <c r="E5" s="358" t="s">
        <v>79</v>
      </c>
      <c r="F5" s="337" t="s">
        <v>273</v>
      </c>
      <c r="G5" s="338"/>
      <c r="H5" s="339"/>
      <c r="I5" s="242">
        <v>10</v>
      </c>
      <c r="J5" s="331">
        <v>10</v>
      </c>
      <c r="K5" s="341">
        <f>SUM(J5:J38)</f>
        <v>90</v>
      </c>
      <c r="L5" s="294" t="s">
        <v>271</v>
      </c>
      <c r="M5" s="352" t="s">
        <v>275</v>
      </c>
    </row>
    <row r="6" spans="2:13" s="84" customFormat="1" ht="23.25" customHeight="1">
      <c r="B6" s="307"/>
      <c r="C6" s="292"/>
      <c r="D6" s="269"/>
      <c r="E6" s="295"/>
      <c r="F6" s="299" t="s">
        <v>274</v>
      </c>
      <c r="G6" s="300"/>
      <c r="H6" s="301"/>
      <c r="I6" s="62">
        <v>0</v>
      </c>
      <c r="J6" s="274"/>
      <c r="K6" s="342"/>
      <c r="L6" s="268"/>
      <c r="M6" s="277"/>
    </row>
    <row r="7" spans="2:13" s="84" customFormat="1" ht="25.5" customHeight="1">
      <c r="B7" s="307"/>
      <c r="C7" s="292"/>
      <c r="D7" s="268"/>
      <c r="E7" s="311" t="s">
        <v>130</v>
      </c>
      <c r="F7" s="312" t="s">
        <v>1</v>
      </c>
      <c r="G7" s="313"/>
      <c r="H7" s="314"/>
      <c r="I7" s="63">
        <v>3</v>
      </c>
      <c r="J7" s="273">
        <v>3</v>
      </c>
      <c r="K7" s="342"/>
      <c r="L7" s="268"/>
      <c r="M7" s="276" t="s">
        <v>276</v>
      </c>
    </row>
    <row r="8" spans="2:13" s="84" customFormat="1" ht="25.5" customHeight="1">
      <c r="B8" s="307"/>
      <c r="C8" s="292"/>
      <c r="D8" s="268"/>
      <c r="E8" s="311"/>
      <c r="F8" s="312" t="s">
        <v>14</v>
      </c>
      <c r="G8" s="313"/>
      <c r="H8" s="314"/>
      <c r="I8" s="62">
        <v>0</v>
      </c>
      <c r="J8" s="274"/>
      <c r="K8" s="342"/>
      <c r="L8" s="268"/>
      <c r="M8" s="277"/>
    </row>
    <row r="9" spans="2:13" s="84" customFormat="1" ht="67.5" customHeight="1">
      <c r="B9" s="307"/>
      <c r="C9" s="292"/>
      <c r="D9" s="268"/>
      <c r="E9" s="267" t="s">
        <v>39</v>
      </c>
      <c r="F9" s="299" t="s">
        <v>111</v>
      </c>
      <c r="G9" s="300"/>
      <c r="H9" s="301"/>
      <c r="I9" s="63">
        <v>9</v>
      </c>
      <c r="J9" s="273">
        <v>9</v>
      </c>
      <c r="K9" s="342"/>
      <c r="L9" s="268"/>
      <c r="M9" s="276" t="s">
        <v>277</v>
      </c>
    </row>
    <row r="10" spans="2:13" s="84" customFormat="1" ht="67.5" customHeight="1">
      <c r="B10" s="307"/>
      <c r="C10" s="292"/>
      <c r="D10" s="268"/>
      <c r="E10" s="268"/>
      <c r="F10" s="299" t="s">
        <v>112</v>
      </c>
      <c r="G10" s="300"/>
      <c r="H10" s="301"/>
      <c r="I10" s="63">
        <v>3</v>
      </c>
      <c r="J10" s="274"/>
      <c r="K10" s="342"/>
      <c r="L10" s="268"/>
      <c r="M10" s="277"/>
    </row>
    <row r="11" spans="2:13" s="84" customFormat="1" ht="67.5" customHeight="1">
      <c r="B11" s="307"/>
      <c r="C11" s="292"/>
      <c r="D11" s="268"/>
      <c r="E11" s="268"/>
      <c r="F11" s="312" t="s">
        <v>166</v>
      </c>
      <c r="G11" s="313"/>
      <c r="H11" s="314"/>
      <c r="I11" s="63">
        <v>0</v>
      </c>
      <c r="J11" s="274"/>
      <c r="K11" s="342"/>
      <c r="L11" s="268"/>
      <c r="M11" s="277"/>
    </row>
    <row r="12" spans="2:13" s="84" customFormat="1" ht="45" customHeight="1">
      <c r="B12" s="307"/>
      <c r="C12" s="321" t="s">
        <v>78</v>
      </c>
      <c r="D12" s="323" t="s">
        <v>29</v>
      </c>
      <c r="E12" s="344" t="s">
        <v>131</v>
      </c>
      <c r="F12" s="270" t="s">
        <v>132</v>
      </c>
      <c r="G12" s="271"/>
      <c r="H12" s="271"/>
      <c r="I12" s="272"/>
      <c r="J12" s="273">
        <v>10</v>
      </c>
      <c r="K12" s="342"/>
      <c r="L12" s="268"/>
      <c r="M12" s="348" t="s">
        <v>306</v>
      </c>
    </row>
    <row r="13" spans="2:13" s="84" customFormat="1" ht="45" customHeight="1">
      <c r="B13" s="307"/>
      <c r="C13" s="292"/>
      <c r="D13" s="295"/>
      <c r="E13" s="335"/>
      <c r="F13" s="311" t="s">
        <v>154</v>
      </c>
      <c r="G13" s="311"/>
      <c r="H13" s="311"/>
      <c r="I13" s="243">
        <v>10</v>
      </c>
      <c r="J13" s="274"/>
      <c r="K13" s="342"/>
      <c r="L13" s="268"/>
      <c r="M13" s="353"/>
    </row>
    <row r="14" spans="2:13" s="84" customFormat="1" ht="45" customHeight="1">
      <c r="B14" s="307"/>
      <c r="C14" s="292"/>
      <c r="D14" s="295"/>
      <c r="E14" s="335"/>
      <c r="F14" s="311" t="s">
        <v>155</v>
      </c>
      <c r="G14" s="311"/>
      <c r="H14" s="311"/>
      <c r="I14" s="243">
        <v>9</v>
      </c>
      <c r="J14" s="274"/>
      <c r="K14" s="342"/>
      <c r="L14" s="268"/>
      <c r="M14" s="353"/>
    </row>
    <row r="15" spans="2:13" s="84" customFormat="1" ht="45" customHeight="1">
      <c r="B15" s="307"/>
      <c r="C15" s="292"/>
      <c r="D15" s="295"/>
      <c r="E15" s="335"/>
      <c r="F15" s="311" t="s">
        <v>156</v>
      </c>
      <c r="G15" s="311"/>
      <c r="H15" s="311"/>
      <c r="I15" s="243">
        <v>8</v>
      </c>
      <c r="J15" s="274"/>
      <c r="K15" s="342"/>
      <c r="L15" s="268"/>
      <c r="M15" s="353"/>
    </row>
    <row r="16" spans="2:13" s="84" customFormat="1" ht="45" customHeight="1">
      <c r="B16" s="307"/>
      <c r="C16" s="292"/>
      <c r="D16" s="295"/>
      <c r="E16" s="335"/>
      <c r="F16" s="311" t="s">
        <v>157</v>
      </c>
      <c r="G16" s="311"/>
      <c r="H16" s="311"/>
      <c r="I16" s="243">
        <v>5</v>
      </c>
      <c r="J16" s="274"/>
      <c r="K16" s="342"/>
      <c r="L16" s="268"/>
      <c r="M16" s="353"/>
    </row>
    <row r="17" spans="2:13" s="84" customFormat="1" ht="45" customHeight="1">
      <c r="B17" s="307"/>
      <c r="C17" s="292"/>
      <c r="D17" s="295"/>
      <c r="E17" s="336"/>
      <c r="F17" s="311" t="s">
        <v>40</v>
      </c>
      <c r="G17" s="311"/>
      <c r="H17" s="311"/>
      <c r="I17" s="243">
        <v>0</v>
      </c>
      <c r="J17" s="274"/>
      <c r="K17" s="342"/>
      <c r="L17" s="268"/>
      <c r="M17" s="347"/>
    </row>
    <row r="18" spans="2:13" s="84" customFormat="1" ht="52.5" customHeight="1">
      <c r="B18" s="307"/>
      <c r="C18" s="321" t="s">
        <v>77</v>
      </c>
      <c r="D18" s="323" t="s">
        <v>75</v>
      </c>
      <c r="E18" s="267" t="s">
        <v>307</v>
      </c>
      <c r="F18" s="312" t="s">
        <v>284</v>
      </c>
      <c r="G18" s="313"/>
      <c r="H18" s="314"/>
      <c r="I18" s="63">
        <v>20</v>
      </c>
      <c r="J18" s="273">
        <v>20</v>
      </c>
      <c r="K18" s="342"/>
      <c r="L18" s="268"/>
      <c r="M18" s="276" t="s">
        <v>278</v>
      </c>
    </row>
    <row r="19" spans="2:13" s="84" customFormat="1" ht="52.5" customHeight="1">
      <c r="B19" s="307"/>
      <c r="C19" s="292"/>
      <c r="D19" s="296"/>
      <c r="E19" s="293"/>
      <c r="F19" s="312" t="s">
        <v>167</v>
      </c>
      <c r="G19" s="313"/>
      <c r="H19" s="314"/>
      <c r="I19" s="62">
        <v>0</v>
      </c>
      <c r="J19" s="275"/>
      <c r="K19" s="342"/>
      <c r="L19" s="268"/>
      <c r="M19" s="345"/>
    </row>
    <row r="20" spans="2:13" s="84" customFormat="1" ht="26.25" customHeight="1">
      <c r="B20" s="307"/>
      <c r="C20" s="292"/>
      <c r="D20" s="323" t="s">
        <v>0</v>
      </c>
      <c r="E20" s="267" t="s">
        <v>122</v>
      </c>
      <c r="F20" s="270" t="s">
        <v>133</v>
      </c>
      <c r="G20" s="271"/>
      <c r="H20" s="272"/>
      <c r="I20" s="62">
        <v>20</v>
      </c>
      <c r="J20" s="273">
        <v>20</v>
      </c>
      <c r="K20" s="342"/>
      <c r="L20" s="268"/>
      <c r="M20" s="276" t="s">
        <v>279</v>
      </c>
    </row>
    <row r="21" spans="2:13" s="84" customFormat="1" ht="26.25" customHeight="1">
      <c r="B21" s="307"/>
      <c r="C21" s="292"/>
      <c r="D21" s="295"/>
      <c r="E21" s="268"/>
      <c r="F21" s="270" t="s">
        <v>308</v>
      </c>
      <c r="G21" s="271"/>
      <c r="H21" s="272"/>
      <c r="I21" s="64">
        <v>19</v>
      </c>
      <c r="J21" s="274"/>
      <c r="K21" s="342"/>
      <c r="L21" s="268"/>
      <c r="M21" s="277"/>
    </row>
    <row r="22" spans="2:13" s="84" customFormat="1" ht="26.25" customHeight="1">
      <c r="B22" s="307"/>
      <c r="C22" s="292"/>
      <c r="D22" s="295"/>
      <c r="E22" s="268"/>
      <c r="F22" s="279"/>
      <c r="G22" s="280"/>
      <c r="H22" s="281"/>
      <c r="I22" s="65" t="s">
        <v>118</v>
      </c>
      <c r="J22" s="274"/>
      <c r="K22" s="342"/>
      <c r="L22" s="268"/>
      <c r="M22" s="277"/>
    </row>
    <row r="23" spans="2:13" s="84" customFormat="1" ht="26.25" customHeight="1">
      <c r="B23" s="307"/>
      <c r="C23" s="292"/>
      <c r="D23" s="295"/>
      <c r="E23" s="268"/>
      <c r="F23" s="282"/>
      <c r="G23" s="283"/>
      <c r="H23" s="284"/>
      <c r="I23" s="245">
        <v>5</v>
      </c>
      <c r="J23" s="274"/>
      <c r="K23" s="342"/>
      <c r="L23" s="268"/>
      <c r="M23" s="277"/>
    </row>
    <row r="24" spans="2:13" s="84" customFormat="1" ht="26.25" customHeight="1">
      <c r="B24" s="307"/>
      <c r="C24" s="292"/>
      <c r="D24" s="295"/>
      <c r="E24" s="268"/>
      <c r="F24" s="282" t="s">
        <v>134</v>
      </c>
      <c r="G24" s="283"/>
      <c r="H24" s="284"/>
      <c r="I24" s="245">
        <v>5</v>
      </c>
      <c r="J24" s="274"/>
      <c r="K24" s="342"/>
      <c r="L24" s="268"/>
      <c r="M24" s="277"/>
    </row>
    <row r="25" spans="2:13" s="84" customFormat="1" ht="26.25" customHeight="1">
      <c r="B25" s="307"/>
      <c r="C25" s="292"/>
      <c r="D25" s="295"/>
      <c r="E25" s="268"/>
      <c r="F25" s="270" t="s">
        <v>119</v>
      </c>
      <c r="G25" s="271"/>
      <c r="H25" s="272"/>
      <c r="I25" s="62">
        <v>5</v>
      </c>
      <c r="J25" s="274"/>
      <c r="K25" s="342"/>
      <c r="L25" s="268"/>
      <c r="M25" s="277"/>
    </row>
    <row r="26" spans="2:13" s="84" customFormat="1" ht="26.25" customHeight="1">
      <c r="B26" s="307"/>
      <c r="C26" s="292"/>
      <c r="D26" s="295"/>
      <c r="E26" s="268"/>
      <c r="F26" s="270" t="s">
        <v>127</v>
      </c>
      <c r="G26" s="271"/>
      <c r="H26" s="272"/>
      <c r="I26" s="64">
        <v>4</v>
      </c>
      <c r="J26" s="274"/>
      <c r="K26" s="342"/>
      <c r="L26" s="268"/>
      <c r="M26" s="277"/>
    </row>
    <row r="27" spans="2:13" s="84" customFormat="1" ht="26.25" customHeight="1">
      <c r="B27" s="307"/>
      <c r="C27" s="292"/>
      <c r="D27" s="295"/>
      <c r="E27" s="268"/>
      <c r="F27" s="279"/>
      <c r="G27" s="280"/>
      <c r="H27" s="281"/>
      <c r="I27" s="65" t="s">
        <v>118</v>
      </c>
      <c r="J27" s="274"/>
      <c r="K27" s="342"/>
      <c r="L27" s="268"/>
      <c r="M27" s="277"/>
    </row>
    <row r="28" spans="2:13" s="84" customFormat="1" ht="26.25" customHeight="1">
      <c r="B28" s="307"/>
      <c r="C28" s="292"/>
      <c r="D28" s="295"/>
      <c r="E28" s="268"/>
      <c r="F28" s="282"/>
      <c r="G28" s="283"/>
      <c r="H28" s="284"/>
      <c r="I28" s="245">
        <v>0</v>
      </c>
      <c r="J28" s="274"/>
      <c r="K28" s="342"/>
      <c r="L28" s="268"/>
      <c r="M28" s="277"/>
    </row>
    <row r="29" spans="2:13" s="84" customFormat="1" ht="26.25" customHeight="1">
      <c r="B29" s="307"/>
      <c r="C29" s="292"/>
      <c r="D29" s="296"/>
      <c r="E29" s="269"/>
      <c r="F29" s="282" t="s">
        <v>120</v>
      </c>
      <c r="G29" s="283"/>
      <c r="H29" s="284"/>
      <c r="I29" s="245">
        <v>0</v>
      </c>
      <c r="J29" s="275"/>
      <c r="K29" s="342"/>
      <c r="L29" s="268"/>
      <c r="M29" s="278"/>
    </row>
    <row r="30" spans="2:13" s="84" customFormat="1" ht="26.25" customHeight="1">
      <c r="B30" s="307"/>
      <c r="C30" s="292"/>
      <c r="D30" s="267" t="s">
        <v>76</v>
      </c>
      <c r="E30" s="267" t="s">
        <v>80</v>
      </c>
      <c r="F30" s="299" t="s">
        <v>1</v>
      </c>
      <c r="G30" s="300"/>
      <c r="H30" s="301"/>
      <c r="I30" s="62">
        <v>3</v>
      </c>
      <c r="J30" s="273">
        <v>3</v>
      </c>
      <c r="K30" s="342"/>
      <c r="L30" s="268"/>
      <c r="M30" s="346" t="s">
        <v>309</v>
      </c>
    </row>
    <row r="31" spans="2:13" s="84" customFormat="1" ht="26.25" customHeight="1">
      <c r="B31" s="307"/>
      <c r="C31" s="292"/>
      <c r="D31" s="295"/>
      <c r="E31" s="268"/>
      <c r="F31" s="315" t="s">
        <v>25</v>
      </c>
      <c r="G31" s="316"/>
      <c r="H31" s="317"/>
      <c r="I31" s="62">
        <v>0</v>
      </c>
      <c r="J31" s="275"/>
      <c r="K31" s="342"/>
      <c r="L31" s="268"/>
      <c r="M31" s="346"/>
    </row>
    <row r="32" spans="2:13" s="84" customFormat="1" ht="26.25" customHeight="1">
      <c r="B32" s="307"/>
      <c r="C32" s="292"/>
      <c r="D32" s="323" t="s">
        <v>82</v>
      </c>
      <c r="E32" s="311" t="s">
        <v>55</v>
      </c>
      <c r="F32" s="312" t="s">
        <v>15</v>
      </c>
      <c r="G32" s="313"/>
      <c r="H32" s="314"/>
      <c r="I32" s="62">
        <v>5</v>
      </c>
      <c r="J32" s="351">
        <v>5</v>
      </c>
      <c r="K32" s="342"/>
      <c r="L32" s="268"/>
      <c r="M32" s="276" t="s">
        <v>310</v>
      </c>
    </row>
    <row r="33" spans="2:13" s="84" customFormat="1" ht="26.25" customHeight="1">
      <c r="B33" s="307"/>
      <c r="C33" s="292"/>
      <c r="D33" s="324"/>
      <c r="E33" s="290"/>
      <c r="F33" s="312" t="s">
        <v>14</v>
      </c>
      <c r="G33" s="313"/>
      <c r="H33" s="314"/>
      <c r="I33" s="62">
        <v>0</v>
      </c>
      <c r="J33" s="351"/>
      <c r="K33" s="342"/>
      <c r="L33" s="268"/>
      <c r="M33" s="278"/>
    </row>
    <row r="34" spans="2:13" s="84" customFormat="1" ht="45" customHeight="1">
      <c r="B34" s="307"/>
      <c r="C34" s="292"/>
      <c r="D34" s="268" t="s">
        <v>83</v>
      </c>
      <c r="E34" s="279" t="s">
        <v>135</v>
      </c>
      <c r="F34" s="299" t="s">
        <v>102</v>
      </c>
      <c r="G34" s="300"/>
      <c r="H34" s="301"/>
      <c r="I34" s="64">
        <v>10</v>
      </c>
      <c r="J34" s="273">
        <v>10</v>
      </c>
      <c r="K34" s="342"/>
      <c r="L34" s="268"/>
      <c r="M34" s="347" t="s">
        <v>311</v>
      </c>
    </row>
    <row r="35" spans="2:13" s="84" customFormat="1" ht="39.75" customHeight="1">
      <c r="B35" s="307"/>
      <c r="C35" s="292"/>
      <c r="D35" s="268"/>
      <c r="E35" s="279"/>
      <c r="F35" s="270" t="s">
        <v>136</v>
      </c>
      <c r="G35" s="271"/>
      <c r="H35" s="272"/>
      <c r="I35" s="247">
        <v>10</v>
      </c>
      <c r="J35" s="274"/>
      <c r="K35" s="342"/>
      <c r="L35" s="268"/>
      <c r="M35" s="347"/>
    </row>
    <row r="36" spans="2:13" s="84" customFormat="1" ht="39.75" customHeight="1">
      <c r="B36" s="307"/>
      <c r="C36" s="292"/>
      <c r="D36" s="268"/>
      <c r="E36" s="285"/>
      <c r="F36" s="279"/>
      <c r="G36" s="280"/>
      <c r="H36" s="281"/>
      <c r="I36" s="65" t="s">
        <v>35</v>
      </c>
      <c r="J36" s="274"/>
      <c r="K36" s="342"/>
      <c r="L36" s="268"/>
      <c r="M36" s="346"/>
    </row>
    <row r="37" spans="2:13" s="84" customFormat="1" ht="39.75" customHeight="1">
      <c r="B37" s="307"/>
      <c r="C37" s="292"/>
      <c r="D37" s="268"/>
      <c r="E37" s="285"/>
      <c r="F37" s="282"/>
      <c r="G37" s="283"/>
      <c r="H37" s="284"/>
      <c r="I37" s="63">
        <v>0</v>
      </c>
      <c r="J37" s="274"/>
      <c r="K37" s="342"/>
      <c r="L37" s="268"/>
      <c r="M37" s="348"/>
    </row>
    <row r="38" spans="2:13" s="84" customFormat="1" ht="45" customHeight="1" thickBot="1">
      <c r="B38" s="308"/>
      <c r="C38" s="322"/>
      <c r="D38" s="322"/>
      <c r="E38" s="286"/>
      <c r="F38" s="318" t="s">
        <v>103</v>
      </c>
      <c r="G38" s="319"/>
      <c r="H38" s="320"/>
      <c r="I38" s="248">
        <v>0</v>
      </c>
      <c r="J38" s="287"/>
      <c r="K38" s="343"/>
      <c r="L38" s="330"/>
      <c r="M38" s="349"/>
    </row>
    <row r="39" spans="2:13" s="84" customFormat="1" ht="101.25" customHeight="1" thickTop="1">
      <c r="B39" s="309" t="s">
        <v>71</v>
      </c>
      <c r="C39" s="294" t="s">
        <v>71</v>
      </c>
      <c r="D39" s="294" t="s">
        <v>16</v>
      </c>
      <c r="E39" s="294" t="s">
        <v>312</v>
      </c>
      <c r="F39" s="337" t="s">
        <v>281</v>
      </c>
      <c r="G39" s="338"/>
      <c r="H39" s="339"/>
      <c r="I39" s="249">
        <v>20</v>
      </c>
      <c r="J39" s="331">
        <v>20</v>
      </c>
      <c r="K39" s="331">
        <f>SUM(J39:J44)</f>
        <v>25</v>
      </c>
      <c r="L39" s="294" t="s">
        <v>168</v>
      </c>
      <c r="M39" s="334" t="s">
        <v>280</v>
      </c>
    </row>
    <row r="40" spans="2:13" s="84" customFormat="1" ht="101.25" customHeight="1">
      <c r="B40" s="310"/>
      <c r="C40" s="268"/>
      <c r="D40" s="268"/>
      <c r="E40" s="268"/>
      <c r="F40" s="312" t="s">
        <v>100</v>
      </c>
      <c r="G40" s="313"/>
      <c r="H40" s="314"/>
      <c r="I40" s="62">
        <v>15</v>
      </c>
      <c r="J40" s="274"/>
      <c r="K40" s="274"/>
      <c r="L40" s="268"/>
      <c r="M40" s="335"/>
    </row>
    <row r="41" spans="2:13" s="84" customFormat="1" ht="101.25" customHeight="1">
      <c r="B41" s="310"/>
      <c r="C41" s="268"/>
      <c r="D41" s="269"/>
      <c r="E41" s="269"/>
      <c r="F41" s="299" t="s">
        <v>167</v>
      </c>
      <c r="G41" s="300"/>
      <c r="H41" s="301"/>
      <c r="I41" s="62">
        <v>0</v>
      </c>
      <c r="J41" s="275"/>
      <c r="K41" s="274"/>
      <c r="L41" s="268"/>
      <c r="M41" s="336"/>
    </row>
    <row r="42" spans="2:13" s="84" customFormat="1" ht="37.5" customHeight="1">
      <c r="B42" s="310"/>
      <c r="C42" s="268"/>
      <c r="D42" s="267" t="s">
        <v>48</v>
      </c>
      <c r="E42" s="267" t="s">
        <v>67</v>
      </c>
      <c r="F42" s="282" t="s">
        <v>49</v>
      </c>
      <c r="G42" s="283"/>
      <c r="H42" s="284"/>
      <c r="I42" s="244">
        <v>5</v>
      </c>
      <c r="J42" s="273">
        <v>5</v>
      </c>
      <c r="K42" s="274"/>
      <c r="L42" s="268"/>
      <c r="M42" s="344" t="s">
        <v>232</v>
      </c>
    </row>
    <row r="43" spans="2:13" s="84" customFormat="1" ht="37.5" customHeight="1">
      <c r="B43" s="310"/>
      <c r="C43" s="268"/>
      <c r="D43" s="268"/>
      <c r="E43" s="268"/>
      <c r="F43" s="299" t="s">
        <v>50</v>
      </c>
      <c r="G43" s="300"/>
      <c r="H43" s="301"/>
      <c r="I43" s="243">
        <v>3</v>
      </c>
      <c r="J43" s="274"/>
      <c r="K43" s="274"/>
      <c r="L43" s="268"/>
      <c r="M43" s="335"/>
    </row>
    <row r="44" spans="2:13" s="84" customFormat="1" ht="37.5" customHeight="1" thickBot="1">
      <c r="B44" s="310"/>
      <c r="C44" s="268"/>
      <c r="D44" s="268"/>
      <c r="E44" s="268"/>
      <c r="F44" s="299" t="s">
        <v>185</v>
      </c>
      <c r="G44" s="300"/>
      <c r="H44" s="301"/>
      <c r="I44" s="62">
        <v>0</v>
      </c>
      <c r="J44" s="274"/>
      <c r="K44" s="287"/>
      <c r="L44" s="330"/>
      <c r="M44" s="335"/>
    </row>
    <row r="45" spans="2:13" s="84" customFormat="1" ht="36.75" customHeight="1" thickTop="1">
      <c r="B45" s="309" t="s">
        <v>72</v>
      </c>
      <c r="C45" s="294" t="s">
        <v>81</v>
      </c>
      <c r="D45" s="288" t="s">
        <v>137</v>
      </c>
      <c r="E45" s="291" t="s">
        <v>186</v>
      </c>
      <c r="F45" s="250" t="s">
        <v>313</v>
      </c>
      <c r="G45" s="304" t="s">
        <v>84</v>
      </c>
      <c r="H45" s="305"/>
      <c r="I45" s="294" t="s">
        <v>314</v>
      </c>
      <c r="J45" s="297">
        <v>60</v>
      </c>
      <c r="K45" s="331">
        <f>SUM(J45:J50)</f>
        <v>60</v>
      </c>
      <c r="L45" s="294" t="s">
        <v>212</v>
      </c>
      <c r="M45" s="340" t="s">
        <v>282</v>
      </c>
    </row>
    <row r="46" spans="2:13" s="84" customFormat="1" ht="36.75" customHeight="1">
      <c r="B46" s="310"/>
      <c r="C46" s="268"/>
      <c r="D46" s="289"/>
      <c r="E46" s="292"/>
      <c r="F46" s="246" t="s">
        <v>17</v>
      </c>
      <c r="G46" s="302">
        <v>20</v>
      </c>
      <c r="H46" s="303"/>
      <c r="I46" s="268"/>
      <c r="J46" s="298"/>
      <c r="K46" s="274"/>
      <c r="L46" s="268"/>
      <c r="M46" s="332"/>
    </row>
    <row r="47" spans="2:13" s="84" customFormat="1" ht="36.75" customHeight="1">
      <c r="B47" s="310"/>
      <c r="C47" s="268"/>
      <c r="D47" s="289"/>
      <c r="E47" s="292"/>
      <c r="F47" s="229" t="s">
        <v>24</v>
      </c>
      <c r="G47" s="302">
        <v>15</v>
      </c>
      <c r="H47" s="303"/>
      <c r="I47" s="295"/>
      <c r="J47" s="274"/>
      <c r="K47" s="274"/>
      <c r="L47" s="268"/>
      <c r="M47" s="332"/>
    </row>
    <row r="48" spans="2:13" s="84" customFormat="1" ht="36.75" customHeight="1">
      <c r="B48" s="310"/>
      <c r="C48" s="268"/>
      <c r="D48" s="289"/>
      <c r="E48" s="292"/>
      <c r="F48" s="229" t="s">
        <v>18</v>
      </c>
      <c r="G48" s="302">
        <v>10</v>
      </c>
      <c r="H48" s="303"/>
      <c r="I48" s="295"/>
      <c r="J48" s="274"/>
      <c r="K48" s="274"/>
      <c r="L48" s="268"/>
      <c r="M48" s="332"/>
    </row>
    <row r="49" spans="2:13" s="84" customFormat="1" ht="36.75" customHeight="1">
      <c r="B49" s="310"/>
      <c r="C49" s="268"/>
      <c r="D49" s="289"/>
      <c r="E49" s="292"/>
      <c r="F49" s="229" t="s">
        <v>19</v>
      </c>
      <c r="G49" s="302">
        <v>5</v>
      </c>
      <c r="H49" s="303"/>
      <c r="I49" s="295"/>
      <c r="J49" s="274"/>
      <c r="K49" s="274"/>
      <c r="L49" s="268"/>
      <c r="M49" s="332"/>
    </row>
    <row r="50" spans="2:13" s="84" customFormat="1" ht="36.75" customHeight="1" thickBot="1">
      <c r="B50" s="310"/>
      <c r="C50" s="269"/>
      <c r="D50" s="290"/>
      <c r="E50" s="293"/>
      <c r="F50" s="246" t="s">
        <v>26</v>
      </c>
      <c r="G50" s="302">
        <v>0</v>
      </c>
      <c r="H50" s="303"/>
      <c r="I50" s="296"/>
      <c r="J50" s="275"/>
      <c r="K50" s="274"/>
      <c r="L50" s="269"/>
      <c r="M50" s="332"/>
    </row>
    <row r="51" spans="2:13" s="84" customFormat="1" ht="157.5" customHeight="1" thickTop="1">
      <c r="B51" s="337" t="s">
        <v>315</v>
      </c>
      <c r="C51" s="338"/>
      <c r="D51" s="339"/>
      <c r="E51" s="327" t="s">
        <v>316</v>
      </c>
      <c r="F51" s="328"/>
      <c r="G51" s="328"/>
      <c r="H51" s="329"/>
      <c r="I51" s="252" t="s">
        <v>115</v>
      </c>
      <c r="J51" s="253"/>
      <c r="K51" s="254"/>
      <c r="L51" s="250" t="s">
        <v>169</v>
      </c>
      <c r="M51" s="251" t="s">
        <v>283</v>
      </c>
    </row>
    <row r="52" spans="2:13" s="84" customFormat="1" ht="45" customHeight="1">
      <c r="B52" s="255"/>
      <c r="C52" s="255"/>
      <c r="D52" s="255"/>
      <c r="E52" s="255"/>
      <c r="F52" s="255"/>
      <c r="G52" s="255"/>
      <c r="H52" s="255"/>
      <c r="I52" s="230" t="s">
        <v>110</v>
      </c>
      <c r="J52" s="256">
        <f>K5+K39+K45</f>
        <v>175</v>
      </c>
      <c r="K52" s="257"/>
      <c r="L52" s="258"/>
      <c r="M52" s="259" t="s">
        <v>317</v>
      </c>
    </row>
    <row r="53" spans="2:13" s="84" customFormat="1" ht="45" customHeight="1">
      <c r="B53" s="255"/>
      <c r="C53" s="255"/>
      <c r="D53" s="255"/>
      <c r="E53" s="255"/>
      <c r="F53" s="255"/>
      <c r="G53" s="255"/>
      <c r="H53" s="255"/>
      <c r="I53" s="230" t="s">
        <v>28</v>
      </c>
      <c r="J53" s="260">
        <f>IF(B2="簡易型Ａ",10,IF(B2="簡易型Ｂ",20,IF(B2="簡易型Ｃ",25,IF(B2="標準型",35,"型選択"))))</f>
        <v>20</v>
      </c>
      <c r="K53" s="257"/>
      <c r="L53" s="258"/>
      <c r="M53" s="255" t="s">
        <v>318</v>
      </c>
    </row>
    <row r="54" spans="2:13" s="84" customFormat="1" ht="14.25">
      <c r="B54" s="255"/>
      <c r="C54" s="255"/>
      <c r="D54" s="255"/>
      <c r="E54" s="255"/>
      <c r="F54" s="255"/>
      <c r="G54" s="255"/>
      <c r="H54" s="255"/>
      <c r="I54" s="261"/>
      <c r="J54" s="262"/>
      <c r="K54" s="255"/>
      <c r="L54" s="258"/>
      <c r="M54" s="255"/>
    </row>
    <row r="55" spans="2:13" s="84" customFormat="1" ht="96.75" customHeight="1">
      <c r="B55" s="332" t="s">
        <v>319</v>
      </c>
      <c r="C55" s="332"/>
      <c r="D55" s="332"/>
      <c r="E55" s="332" t="s">
        <v>320</v>
      </c>
      <c r="F55" s="332"/>
      <c r="G55" s="332"/>
      <c r="H55" s="332"/>
      <c r="I55" s="332"/>
      <c r="J55" s="332"/>
      <c r="K55" s="332"/>
      <c r="L55" s="333"/>
      <c r="M55" s="333"/>
    </row>
    <row r="56" spans="2:11" ht="23.25" customHeight="1">
      <c r="B56" s="83"/>
      <c r="C56" s="84"/>
      <c r="D56" s="84"/>
      <c r="E56" s="84"/>
      <c r="F56" s="83"/>
      <c r="G56" s="83"/>
      <c r="H56" s="83"/>
      <c r="I56" s="83"/>
      <c r="K56" s="83"/>
    </row>
    <row r="57" spans="2:11" ht="13.5">
      <c r="B57" s="83"/>
      <c r="E57" s="85"/>
      <c r="F57" s="83"/>
      <c r="G57" s="83"/>
      <c r="H57" s="83"/>
      <c r="I57" s="83"/>
      <c r="K57" s="86"/>
    </row>
    <row r="58" spans="1:14" s="81" customFormat="1" ht="13.5">
      <c r="A58" s="80"/>
      <c r="B58" s="83"/>
      <c r="C58" s="83"/>
      <c r="D58" s="87"/>
      <c r="E58" s="325"/>
      <c r="F58" s="326"/>
      <c r="G58" s="83"/>
      <c r="H58" s="83"/>
      <c r="I58" s="83"/>
      <c r="J58" s="83"/>
      <c r="K58" s="83"/>
      <c r="M58" s="80"/>
      <c r="N58" s="80"/>
    </row>
    <row r="59" spans="1:14" s="81" customFormat="1" ht="13.5">
      <c r="A59" s="80"/>
      <c r="B59" s="83"/>
      <c r="C59" s="83"/>
      <c r="D59" s="87"/>
      <c r="E59" s="83"/>
      <c r="F59" s="83"/>
      <c r="G59" s="83"/>
      <c r="H59" s="83"/>
      <c r="I59" s="83"/>
      <c r="K59" s="83"/>
      <c r="M59" s="80"/>
      <c r="N59" s="80"/>
    </row>
    <row r="60" spans="1:14" s="81" customFormat="1" ht="13.5">
      <c r="A60" s="80"/>
      <c r="B60" s="83"/>
      <c r="C60" s="83"/>
      <c r="D60" s="83"/>
      <c r="E60" s="83"/>
      <c r="F60" s="83"/>
      <c r="G60" s="83"/>
      <c r="H60" s="83"/>
      <c r="I60" s="83"/>
      <c r="K60" s="83"/>
      <c r="M60" s="80"/>
      <c r="N60" s="80"/>
    </row>
  </sheetData>
  <sheetProtection sheet="1" selectLockedCells="1"/>
  <mergeCells count="115">
    <mergeCell ref="C45:C50"/>
    <mergeCell ref="B2:C2"/>
    <mergeCell ref="F40:H40"/>
    <mergeCell ref="F42:H42"/>
    <mergeCell ref="B3:C4"/>
    <mergeCell ref="F43:H43"/>
    <mergeCell ref="F39:H39"/>
    <mergeCell ref="F35:H37"/>
    <mergeCell ref="D3:D4"/>
    <mergeCell ref="D7:D11"/>
    <mergeCell ref="F3:H4"/>
    <mergeCell ref="E18:E19"/>
    <mergeCell ref="F12:I12"/>
    <mergeCell ref="F9:H9"/>
    <mergeCell ref="F13:H13"/>
    <mergeCell ref="E12:E17"/>
    <mergeCell ref="F14:H14"/>
    <mergeCell ref="E5:E6"/>
    <mergeCell ref="F10:H10"/>
    <mergeCell ref="E9:E11"/>
    <mergeCell ref="E3:E4"/>
    <mergeCell ref="F5:H5"/>
    <mergeCell ref="F15:H15"/>
    <mergeCell ref="E7:E8"/>
    <mergeCell ref="F8:H8"/>
    <mergeCell ref="F7:H7"/>
    <mergeCell ref="J12:J17"/>
    <mergeCell ref="F32:H32"/>
    <mergeCell ref="J32:J33"/>
    <mergeCell ref="M5:M6"/>
    <mergeCell ref="J7:J8"/>
    <mergeCell ref="M32:M33"/>
    <mergeCell ref="M12:M17"/>
    <mergeCell ref="J18:J19"/>
    <mergeCell ref="F33:H33"/>
    <mergeCell ref="F6:H6"/>
    <mergeCell ref="M3:M4"/>
    <mergeCell ref="M7:M8"/>
    <mergeCell ref="M9:M11"/>
    <mergeCell ref="J9:J11"/>
    <mergeCell ref="F11:H11"/>
    <mergeCell ref="J5:J6"/>
    <mergeCell ref="L3:L4"/>
    <mergeCell ref="I3:K3"/>
    <mergeCell ref="L5:L38"/>
    <mergeCell ref="J30:J31"/>
    <mergeCell ref="K39:K44"/>
    <mergeCell ref="K5:K38"/>
    <mergeCell ref="M42:M44"/>
    <mergeCell ref="F17:H17"/>
    <mergeCell ref="F16:H16"/>
    <mergeCell ref="F34:H34"/>
    <mergeCell ref="F41:H41"/>
    <mergeCell ref="M18:M19"/>
    <mergeCell ref="M30:M31"/>
    <mergeCell ref="M34:M38"/>
    <mergeCell ref="B55:D55"/>
    <mergeCell ref="E55:M55"/>
    <mergeCell ref="C39:C44"/>
    <mergeCell ref="M39:M41"/>
    <mergeCell ref="D39:D41"/>
    <mergeCell ref="D42:D44"/>
    <mergeCell ref="B51:D51"/>
    <mergeCell ref="B45:B50"/>
    <mergeCell ref="M45:M50"/>
    <mergeCell ref="J39:J41"/>
    <mergeCell ref="E58:F58"/>
    <mergeCell ref="E42:E44"/>
    <mergeCell ref="J42:J44"/>
    <mergeCell ref="E51:H51"/>
    <mergeCell ref="L45:L50"/>
    <mergeCell ref="L39:L44"/>
    <mergeCell ref="K45:K50"/>
    <mergeCell ref="G46:H46"/>
    <mergeCell ref="G47:H47"/>
    <mergeCell ref="G48:H48"/>
    <mergeCell ref="C5:C11"/>
    <mergeCell ref="C12:C17"/>
    <mergeCell ref="C18:C38"/>
    <mergeCell ref="D34:D38"/>
    <mergeCell ref="D30:D31"/>
    <mergeCell ref="D32:D33"/>
    <mergeCell ref="D20:D29"/>
    <mergeCell ref="D18:D19"/>
    <mergeCell ref="D5:D6"/>
    <mergeCell ref="D12:D17"/>
    <mergeCell ref="B5:B38"/>
    <mergeCell ref="B39:B44"/>
    <mergeCell ref="E30:E31"/>
    <mergeCell ref="E32:E33"/>
    <mergeCell ref="F18:H18"/>
    <mergeCell ref="F30:H30"/>
    <mergeCell ref="F31:H31"/>
    <mergeCell ref="F19:H19"/>
    <mergeCell ref="E39:E41"/>
    <mergeCell ref="F38:H38"/>
    <mergeCell ref="E34:E38"/>
    <mergeCell ref="J34:J38"/>
    <mergeCell ref="D45:D50"/>
    <mergeCell ref="E45:E50"/>
    <mergeCell ref="I45:I50"/>
    <mergeCell ref="J45:J50"/>
    <mergeCell ref="F44:H44"/>
    <mergeCell ref="G49:H49"/>
    <mergeCell ref="G50:H50"/>
    <mergeCell ref="G45:H45"/>
    <mergeCell ref="E20:E29"/>
    <mergeCell ref="F20:H20"/>
    <mergeCell ref="J20:J29"/>
    <mergeCell ref="M20:M29"/>
    <mergeCell ref="F21:H23"/>
    <mergeCell ref="F24:H24"/>
    <mergeCell ref="F25:H25"/>
    <mergeCell ref="F26:H28"/>
    <mergeCell ref="F29:H29"/>
  </mergeCells>
  <conditionalFormatting sqref="J53">
    <cfRule type="expression" priority="1" dxfId="31" stopIfTrue="1">
      <formula>$J$53="型選択"</formula>
    </cfRule>
  </conditionalFormatting>
  <dataValidations count="1">
    <dataValidation type="list" allowBlank="1" showInputMessage="1" showErrorMessage="1" sqref="B2:C2">
      <formula1>"簡易型Ａ,簡易型Ｂ,簡易型Ｃ,標準型"</formula1>
    </dataValidation>
  </dataValidations>
  <printOptions horizontalCentered="1"/>
  <pageMargins left="0.5905511811023623" right="0.1968503937007874" top="0.3937007874015748" bottom="0.3937007874015748" header="0.1968503937007874" footer="0.2755905511811024"/>
  <pageSetup firstPageNumber="1" useFirstPageNumber="1" fitToHeight="2" horizontalDpi="600" verticalDpi="600" orientation="landscape" paperSize="8" scale="49" r:id="rId1"/>
  <headerFooter alignWithMargins="0">
    <oddHeader>&amp;R&amp;18&amp;P／2</oddHeader>
  </headerFooter>
  <rowBreaks count="1" manualBreakCount="1">
    <brk id="38" min="1" max="13" man="1"/>
  </rowBreaks>
</worksheet>
</file>

<file path=xl/worksheets/sheet2.xml><?xml version="1.0" encoding="utf-8"?>
<worksheet xmlns="http://schemas.openxmlformats.org/spreadsheetml/2006/main" xmlns:r="http://schemas.openxmlformats.org/officeDocument/2006/relationships">
  <dimension ref="A1:AA44"/>
  <sheetViews>
    <sheetView view="pageBreakPreview" zoomScale="80" zoomScaleSheetLayoutView="80" zoomScalePageLayoutView="0" workbookViewId="0" topLeftCell="A4">
      <selection activeCell="AN15" sqref="AN15"/>
    </sheetView>
  </sheetViews>
  <sheetFormatPr defaultColWidth="3.125" defaultRowHeight="18" customHeight="1"/>
  <cols>
    <col min="1" max="16384" width="3.125" style="2" customWidth="1"/>
  </cols>
  <sheetData>
    <row r="1" ht="18" customHeight="1">
      <c r="A1" s="1"/>
    </row>
    <row r="3" ht="18" customHeight="1">
      <c r="AA3" s="3" t="s">
        <v>3</v>
      </c>
    </row>
    <row r="5" spans="1:27" ht="18" customHeight="1">
      <c r="A5" s="363" t="s">
        <v>12</v>
      </c>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row>
    <row r="6" spans="1:27" ht="18" customHeight="1">
      <c r="A6" s="363"/>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row>
    <row r="9" spans="2:12" ht="18" customHeight="1">
      <c r="B9" s="364" t="s">
        <v>285</v>
      </c>
      <c r="C9" s="364"/>
      <c r="D9" s="364"/>
      <c r="E9" s="364"/>
      <c r="F9" s="364"/>
      <c r="G9" s="365"/>
      <c r="H9" s="365"/>
      <c r="I9" s="365"/>
      <c r="J9" s="365"/>
      <c r="L9" s="2" t="s">
        <v>286</v>
      </c>
    </row>
    <row r="11" ht="18" customHeight="1">
      <c r="O11" s="2" t="s">
        <v>4</v>
      </c>
    </row>
    <row r="13" ht="18" customHeight="1">
      <c r="O13" s="2" t="s">
        <v>21</v>
      </c>
    </row>
    <row r="15" spans="15:25" ht="18" customHeight="1">
      <c r="O15" s="2" t="s">
        <v>23</v>
      </c>
      <c r="Y15" s="2" t="s">
        <v>5</v>
      </c>
    </row>
    <row r="18" spans="5:7" ht="18" customHeight="1">
      <c r="E18" s="3" t="s">
        <v>13</v>
      </c>
      <c r="F18" s="2" t="s">
        <v>36</v>
      </c>
      <c r="G18" s="2" t="s">
        <v>287</v>
      </c>
    </row>
    <row r="19" ht="18" customHeight="1">
      <c r="G19" s="2" t="s">
        <v>288</v>
      </c>
    </row>
    <row r="21" ht="18" customHeight="1">
      <c r="E21" s="3"/>
    </row>
    <row r="25" ht="18" customHeight="1">
      <c r="B25" s="2" t="s">
        <v>11</v>
      </c>
    </row>
    <row r="26" ht="18" customHeight="1">
      <c r="B26" s="2" t="s">
        <v>321</v>
      </c>
    </row>
    <row r="27" ht="18" customHeight="1">
      <c r="B27" s="2" t="s">
        <v>322</v>
      </c>
    </row>
    <row r="30" ht="18" customHeight="1">
      <c r="C30" s="2" t="s">
        <v>151</v>
      </c>
    </row>
    <row r="31" spans="4:8" ht="18" customHeight="1">
      <c r="D31" s="2" t="s">
        <v>6</v>
      </c>
      <c r="G31" s="2" t="s">
        <v>36</v>
      </c>
      <c r="H31" s="2" t="s">
        <v>37</v>
      </c>
    </row>
    <row r="32" spans="4:8" ht="18" customHeight="1">
      <c r="D32" s="2" t="s">
        <v>8</v>
      </c>
      <c r="G32" s="2" t="s">
        <v>36</v>
      </c>
      <c r="H32" s="2" t="s">
        <v>9</v>
      </c>
    </row>
    <row r="33" spans="4:8" ht="18" customHeight="1">
      <c r="D33" s="2" t="s">
        <v>4</v>
      </c>
      <c r="G33" s="2" t="s">
        <v>36</v>
      </c>
      <c r="H33" s="2" t="s">
        <v>10</v>
      </c>
    </row>
    <row r="34" spans="4:8" ht="18" customHeight="1">
      <c r="D34" s="2" t="s">
        <v>7</v>
      </c>
      <c r="G34" s="2" t="s">
        <v>36</v>
      </c>
      <c r="H34" s="2" t="s">
        <v>38</v>
      </c>
    </row>
    <row r="44" spans="1:27" ht="18" customHeight="1">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row>
  </sheetData>
  <sheetProtection/>
  <mergeCells count="2">
    <mergeCell ref="A5:AA6"/>
    <mergeCell ref="B9:J9"/>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5"/>
  <sheetViews>
    <sheetView view="pageBreakPreview" zoomScale="70" zoomScaleNormal="71" zoomScaleSheetLayoutView="70" workbookViewId="0" topLeftCell="A1">
      <selection activeCell="I9" sqref="I9:I11"/>
    </sheetView>
  </sheetViews>
  <sheetFormatPr defaultColWidth="9.00390625" defaultRowHeight="13.5"/>
  <cols>
    <col min="1" max="1" width="2.50390625" style="10" customWidth="1"/>
    <col min="2" max="2" width="3.50390625" style="10" customWidth="1"/>
    <col min="3" max="3" width="8.625" style="10" customWidth="1"/>
    <col min="4" max="4" width="18.625" style="10" customWidth="1"/>
    <col min="5" max="5" width="47.875" style="10" customWidth="1"/>
    <col min="6" max="7" width="9.25390625" style="10" customWidth="1"/>
    <col min="8" max="8" width="38.50390625" style="10" customWidth="1"/>
    <col min="9" max="9" width="19.375" style="11" customWidth="1"/>
    <col min="10" max="10" width="11.875" style="10" customWidth="1"/>
    <col min="11" max="15" width="9.00390625" style="10" customWidth="1"/>
    <col min="16" max="16" width="10.50390625" style="10" bestFit="1" customWidth="1"/>
    <col min="17" max="16384" width="9.00390625" style="10" customWidth="1"/>
  </cols>
  <sheetData>
    <row r="1" spans="2:10" ht="30.75" customHeight="1">
      <c r="B1" s="6" t="s">
        <v>170</v>
      </c>
      <c r="C1" s="33"/>
      <c r="D1" s="33"/>
      <c r="G1" s="37"/>
      <c r="H1" s="436"/>
      <c r="I1" s="436"/>
      <c r="J1" s="436"/>
    </row>
    <row r="2" spans="2:12" ht="24">
      <c r="B2" s="34"/>
      <c r="C2" s="34"/>
      <c r="D2" s="34"/>
      <c r="E2" s="34"/>
      <c r="F2" s="445" t="s">
        <v>21</v>
      </c>
      <c r="G2" s="446"/>
      <c r="H2" s="437"/>
      <c r="I2" s="438"/>
      <c r="J2" s="439"/>
      <c r="K2" s="15"/>
      <c r="L2" s="15"/>
    </row>
    <row r="3" spans="2:10" ht="19.5" customHeight="1">
      <c r="B3" s="403" t="s">
        <v>32</v>
      </c>
      <c r="C3" s="404"/>
      <c r="D3" s="407" t="s">
        <v>33</v>
      </c>
      <c r="E3" s="407" t="s">
        <v>34</v>
      </c>
      <c r="F3" s="407" t="s">
        <v>27</v>
      </c>
      <c r="G3" s="447" t="s">
        <v>44</v>
      </c>
      <c r="H3" s="447"/>
      <c r="I3" s="375" t="s">
        <v>47</v>
      </c>
      <c r="J3" s="441" t="s">
        <v>46</v>
      </c>
    </row>
    <row r="4" spans="2:10" ht="43.5" customHeight="1" thickBot="1">
      <c r="B4" s="405"/>
      <c r="C4" s="406"/>
      <c r="D4" s="408"/>
      <c r="E4" s="408"/>
      <c r="F4" s="408"/>
      <c r="G4" s="35" t="s">
        <v>42</v>
      </c>
      <c r="H4" s="36" t="s">
        <v>43</v>
      </c>
      <c r="I4" s="440"/>
      <c r="J4" s="442"/>
    </row>
    <row r="5" spans="2:10" ht="26.25" customHeight="1" thickTop="1">
      <c r="B5" s="410" t="str">
        <f>IF('評価項目(標準)'!B5="","",+'評価項目(標準)'!B5)</f>
        <v>企　業　の　能　力　等</v>
      </c>
      <c r="C5" s="424" t="str">
        <f>IF(+'評価項目(標準)'!C5="","",+'評価項目(標準)'!C5)</f>
        <v>地域精通度・貢献度</v>
      </c>
      <c r="D5" s="424" t="str">
        <f>IF(+'評価項目(標準)'!D5="","",+'評価項目(標準)'!D5)</f>
        <v>地域精通度</v>
      </c>
      <c r="E5" s="399" t="str">
        <f>IF(+'評価項目(標準)'!E5="","",+'評価項目(標準)'!E5)</f>
        <v>本店等所在地</v>
      </c>
      <c r="F5" s="443">
        <f>+IF(+'評価項目(標準)'!J5="","",+'評価項目(標準)'!J5)</f>
        <v>10</v>
      </c>
      <c r="G5" s="21">
        <f>+IF(+'評価項目(標準)'!I5="","",+'評価項目(標準)'!I5)</f>
        <v>10</v>
      </c>
      <c r="H5" s="100" t="str">
        <f>+IF(+'評価項目(標準)'!F5="","",+'評価項目(標準)'!F5)</f>
        <v>四日市市、川越町内</v>
      </c>
      <c r="I5" s="448"/>
      <c r="J5" s="392">
        <f>IF(I5="","",VLOOKUP(I5,'評価項目(標準)'!F5:I6,4,FALSE))</f>
      </c>
    </row>
    <row r="6" spans="2:10" ht="26.25" customHeight="1">
      <c r="B6" s="411"/>
      <c r="C6" s="425"/>
      <c r="D6" s="425"/>
      <c r="E6" s="376"/>
      <c r="F6" s="444"/>
      <c r="G6" s="17">
        <f>+IF(+'評価項目(標準)'!I6="","",+'評価項目(標準)'!I6)</f>
        <v>0</v>
      </c>
      <c r="H6" s="93" t="str">
        <f>+IF(+'評価項目(標準)'!F6="","",+'評価項目(標準)'!F6)</f>
        <v>朝日町、菰野町内</v>
      </c>
      <c r="I6" s="400"/>
      <c r="J6" s="367"/>
    </row>
    <row r="7" spans="2:10" ht="26.25" customHeight="1">
      <c r="B7" s="411"/>
      <c r="C7" s="425"/>
      <c r="D7" s="425"/>
      <c r="E7" s="374" t="str">
        <f>IF(+'評価項目(標準)'!E7="","",+'評価項目(標準)'!E7)</f>
        <v>　公共施設美化活動実績</v>
      </c>
      <c r="F7" s="430">
        <f>+IF(+'評価項目(標準)'!J7="","",+'評価項目(標準)'!J7)</f>
        <v>3</v>
      </c>
      <c r="G7" s="17">
        <f>+IF(+'評価項目(標準)'!I7="","",+'評価項目(標準)'!I7)</f>
        <v>3</v>
      </c>
      <c r="H7" s="93" t="str">
        <f>+IF(+'評価項目(標準)'!F7="","",+'評価項目(標準)'!F7)</f>
        <v>有</v>
      </c>
      <c r="I7" s="390"/>
      <c r="J7" s="366">
        <f>IF(I7="","",IF(I7=H7,G7,IF(I7=H8,G8)))</f>
      </c>
    </row>
    <row r="8" spans="2:10" ht="26.25" customHeight="1">
      <c r="B8" s="411"/>
      <c r="C8" s="425"/>
      <c r="D8" s="425"/>
      <c r="E8" s="372"/>
      <c r="F8" s="431"/>
      <c r="G8" s="17">
        <f>+IF(+'評価項目(標準)'!I8="","",+'評価項目(標準)'!I8)</f>
        <v>0</v>
      </c>
      <c r="H8" s="93" t="str">
        <f>+IF(+'評価項目(標準)'!F8="","",+'評価項目(標準)'!F8)</f>
        <v>無</v>
      </c>
      <c r="I8" s="400"/>
      <c r="J8" s="367"/>
    </row>
    <row r="9" spans="2:10" ht="26.25" customHeight="1">
      <c r="B9" s="411"/>
      <c r="C9" s="425"/>
      <c r="D9" s="425"/>
      <c r="E9" s="374" t="str">
        <f>IF(+'評価項目(標準)'!E9="","",+'評価項目(標準)'!E9)</f>
        <v>災害協定の評価</v>
      </c>
      <c r="F9" s="430">
        <f>+IF(+'評価項目(標準)'!J9="","",+'評価項目(標準)'!J9)</f>
        <v>9</v>
      </c>
      <c r="G9" s="17">
        <f>+IF(+'評価項目(標準)'!I9="","",+'評価項目(標準)'!I9)</f>
        <v>9</v>
      </c>
      <c r="H9" s="101" t="str">
        <f>+IF(+'評価項目(標準)'!F9="","",+'評価項目(標準)'!F9)</f>
        <v>災害協定１の実績あり</v>
      </c>
      <c r="I9" s="390"/>
      <c r="J9" s="366">
        <f>IF(I9="","",VLOOKUP(I9,'評価項目(標準)'!F9:I11,4,FALSE))</f>
      </c>
    </row>
    <row r="10" spans="2:10" ht="26.25" customHeight="1">
      <c r="B10" s="411"/>
      <c r="C10" s="425"/>
      <c r="D10" s="425"/>
      <c r="E10" s="372"/>
      <c r="F10" s="431"/>
      <c r="G10" s="17">
        <f>+IF(+'評価項目(標準)'!I10="","",+'評価項目(標準)'!I10)</f>
        <v>3</v>
      </c>
      <c r="H10" s="101" t="str">
        <f>+IF(+'評価項目(標準)'!F10="","",+'評価項目(標準)'!F10)</f>
        <v>災害協定２の実績あり</v>
      </c>
      <c r="I10" s="400"/>
      <c r="J10" s="367"/>
    </row>
    <row r="11" spans="2:10" ht="26.25" customHeight="1">
      <c r="B11" s="411"/>
      <c r="C11" s="425"/>
      <c r="D11" s="425"/>
      <c r="E11" s="372"/>
      <c r="F11" s="431"/>
      <c r="G11" s="17">
        <f>+IF(+'評価項目(標準)'!I11="","",+'評価項目(標準)'!I11)</f>
        <v>0</v>
      </c>
      <c r="H11" s="93" t="str">
        <f>+IF(+'評価項目(標準)'!F11="","",+'評価項目(標準)'!F11)</f>
        <v>実績なし</v>
      </c>
      <c r="I11" s="400"/>
      <c r="J11" s="367"/>
    </row>
    <row r="12" spans="2:10" ht="26.25" customHeight="1">
      <c r="B12" s="411"/>
      <c r="C12" s="374" t="str">
        <f>IF(+'評価項目(標準)'!C12="","",+'評価項目(標準)'!C12)</f>
        <v>社会貢献度</v>
      </c>
      <c r="D12" s="409" t="str">
        <f>IF(+'評価項目(標準)'!D12="","",+'評価項目(標準)'!D12)</f>
        <v>社会貢献度</v>
      </c>
      <c r="E12" s="427" t="str">
        <f>IF(+'評価項目(標準)'!E12="","",+'評価項目(標準)'!E12)</f>
        <v>　　　　　　①　次世代育成支援活動実績
　　　　　　②　男女共同参画活動実績
　　　　　　③　障がい者雇用実績
　　　　　　④　環境マネジメントシステムの認証
　　　　　　　　　　（ISO1400１、M-EMS）</v>
      </c>
      <c r="F12" s="416">
        <f>+IF(+'評価項目(標準)'!J12="","",+'評価項目(標準)'!J12)</f>
        <v>10</v>
      </c>
      <c r="G12" s="419" t="str">
        <f>+IF(+'評価項目(標準)'!F12="","",+'評価項目(標準)'!F12)</f>
        <v>左欄の①～④のうち、該当する項目数</v>
      </c>
      <c r="H12" s="420"/>
      <c r="I12" s="390"/>
      <c r="J12" s="381">
        <f>IF(I12="","",IF(I12=H13,G13,IF(I12=H14,G14,IF(I12=H15,G15,IF(I12=H16,G16,IF(I12=H17,G17))))))</f>
      </c>
    </row>
    <row r="13" spans="2:10" ht="26.25" customHeight="1">
      <c r="B13" s="411"/>
      <c r="C13" s="372"/>
      <c r="D13" s="376"/>
      <c r="E13" s="428"/>
      <c r="F13" s="433"/>
      <c r="G13" s="18">
        <f>+IF(+'評価項目(標準)'!I13="","",+'評価項目(標準)'!I13)</f>
        <v>10</v>
      </c>
      <c r="H13" s="22" t="str">
        <f>+IF(+'評価項目(標準)'!F13="","",+'評価項目(標準)'!F13)</f>
        <v>４項目</v>
      </c>
      <c r="I13" s="400"/>
      <c r="J13" s="369"/>
    </row>
    <row r="14" spans="2:10" ht="26.25" customHeight="1">
      <c r="B14" s="411"/>
      <c r="C14" s="372"/>
      <c r="D14" s="376"/>
      <c r="E14" s="428"/>
      <c r="F14" s="433"/>
      <c r="G14" s="18">
        <f>+IF(+'評価項目(標準)'!I14="","",+'評価項目(標準)'!I14)</f>
        <v>9</v>
      </c>
      <c r="H14" s="22" t="str">
        <f>+IF(+'評価項目(標準)'!F14="","",+'評価項目(標準)'!F14)</f>
        <v>３項目</v>
      </c>
      <c r="I14" s="400"/>
      <c r="J14" s="369"/>
    </row>
    <row r="15" spans="2:10" ht="26.25" customHeight="1">
      <c r="B15" s="411"/>
      <c r="C15" s="372"/>
      <c r="D15" s="376"/>
      <c r="E15" s="428"/>
      <c r="F15" s="433"/>
      <c r="G15" s="18">
        <f>+IF(+'評価項目(標準)'!I15="","",+'評価項目(標準)'!I15)</f>
        <v>8</v>
      </c>
      <c r="H15" s="22" t="str">
        <f>+IF(+'評価項目(標準)'!F15="","",+'評価項目(標準)'!F15)</f>
        <v>２項目</v>
      </c>
      <c r="I15" s="400"/>
      <c r="J15" s="369"/>
    </row>
    <row r="16" spans="2:10" ht="26.25" customHeight="1">
      <c r="B16" s="411"/>
      <c r="C16" s="372"/>
      <c r="D16" s="376"/>
      <c r="E16" s="428"/>
      <c r="F16" s="433"/>
      <c r="G16" s="18">
        <f>+IF(+'評価項目(標準)'!I16="","",+'評価項目(標準)'!I16)</f>
        <v>5</v>
      </c>
      <c r="H16" s="22" t="str">
        <f>+IF(+'評価項目(標準)'!F16="","",+'評価項目(標準)'!F16)</f>
        <v>１項目</v>
      </c>
      <c r="I16" s="400"/>
      <c r="J16" s="369"/>
    </row>
    <row r="17" spans="2:10" ht="26.25" customHeight="1">
      <c r="B17" s="411"/>
      <c r="C17" s="372"/>
      <c r="D17" s="376"/>
      <c r="E17" s="429"/>
      <c r="F17" s="417"/>
      <c r="G17" s="18">
        <f>+IF(+'評価項目(標準)'!I17="","",+'評価項目(標準)'!I17)</f>
        <v>0</v>
      </c>
      <c r="H17" s="22" t="str">
        <f>+IF(+'評価項目(標準)'!F17="","",+'評価項目(標準)'!F17)</f>
        <v>実績（認証取得）なし</v>
      </c>
      <c r="I17" s="391"/>
      <c r="J17" s="382"/>
    </row>
    <row r="18" spans="2:15" ht="26.25" customHeight="1">
      <c r="B18" s="411"/>
      <c r="C18" s="374" t="str">
        <f>IF(+'評価項目(標準)'!C18="","",+'評価項目(標準)'!C18)</f>
        <v>企業の技術力等</v>
      </c>
      <c r="D18" s="409" t="str">
        <f>IF(+'評価項目(標準)'!D18="","",+'評価項目(標準)'!D18)</f>
        <v>工事実績</v>
      </c>
      <c r="E18" s="374" t="str">
        <f>IF(+'評価項目(標準)'!E18="","",+'評価項目(標準)'!E18)</f>
        <v>企業の工事実績</v>
      </c>
      <c r="F18" s="430">
        <f>+IF(+'評価項目(標準)'!J18="","",+'評価項目(標準)'!J18)</f>
        <v>20</v>
      </c>
      <c r="G18" s="18">
        <f>+IF(+'評価項目(標準)'!I18="","",+'評価項目(標準)'!I18)</f>
        <v>20</v>
      </c>
      <c r="H18" s="22" t="str">
        <f>+IF(+'評価項目(標準)'!F18="","",+'評価項目(標準)'!F18)</f>
        <v>評価対象工事の実績あり</v>
      </c>
      <c r="I18" s="390"/>
      <c r="J18" s="366">
        <f>IF(I18="","",VLOOKUP(I18,'評価項目(標準)'!F18:I19,4,FALSE))</f>
      </c>
      <c r="O18" s="163"/>
    </row>
    <row r="19" spans="2:15" ht="26.25" customHeight="1">
      <c r="B19" s="411"/>
      <c r="C19" s="372"/>
      <c r="D19" s="426"/>
      <c r="E19" s="421"/>
      <c r="F19" s="434"/>
      <c r="G19" s="18">
        <f>+IF(+'評価項目(標準)'!I19="","",+'評価項目(標準)'!I19)</f>
        <v>0</v>
      </c>
      <c r="H19" s="40" t="str">
        <f>+IF(+'評価項目(標準)'!F19="","",+'評価項目(標準)'!F19)</f>
        <v>評価対象工事の実績なし</v>
      </c>
      <c r="I19" s="391"/>
      <c r="J19" s="383"/>
      <c r="O19" s="163"/>
    </row>
    <row r="20" spans="1:15" ht="26.25" customHeight="1">
      <c r="A20" s="13"/>
      <c r="B20" s="411"/>
      <c r="C20" s="372"/>
      <c r="D20" s="407" t="str">
        <f>IF(+'評価項目(標準)'!D20="","",+'評価項目(標準)'!D20)</f>
        <v>工事成績</v>
      </c>
      <c r="E20" s="374" t="str">
        <f>IF(+'評価項目(標準)'!E20="","",+'評価項目(標準)'!E20)</f>
        <v>申告工事成績点又は総合点</v>
      </c>
      <c r="F20" s="430">
        <f>+IF(+'評価項目(標準)'!J20="","",+'評価項目(標準)'!J20)</f>
        <v>20</v>
      </c>
      <c r="G20" s="62">
        <f>IF(+'評価項目(標準)'!I20="","",+'評価項目(標準)'!I20)</f>
        <v>20</v>
      </c>
      <c r="H20" s="71" t="str">
        <f>IF(+'評価項目(標準)'!F20="","",+'評価項目(標準)'!F20)</f>
        <v>申告工事成績点が　９０点以上　の場合 </v>
      </c>
      <c r="I20" s="46" t="s">
        <v>124</v>
      </c>
      <c r="J20" s="430">
        <f>IF(COUNTA(I23,I26)=0,"",IF(COUNTA(I23,I26)=2,"入力は【申告工事成績点】、【総合点】のいずれかにして下さい",IF(AND(COUNTA(I23)=1,I21=""),"いずれの【申告工事成績点】なのか、「三重県、中部地整、近畿地整」より選択してください",IF(I26&gt;=970,5,IF(AND(I26&lt;970,I26&gt;=840),ROUNDDOWN((I26-840)/(970-840)*5,0),IF(I26&lt;840,0,)))+IF(I23&gt;=90,F20,IF(AND(I23&lt;75,I23&gt;=1),5,IF(AND(I23&lt;90,I23&gt;=75),(I23-75)+5))))))</f>
      </c>
      <c r="O20" s="163"/>
    </row>
    <row r="21" spans="1:15" ht="26.25" customHeight="1">
      <c r="A21" s="13"/>
      <c r="B21" s="411"/>
      <c r="C21" s="372"/>
      <c r="D21" s="414"/>
      <c r="E21" s="372"/>
      <c r="F21" s="431"/>
      <c r="G21" s="64">
        <f>IF(+'評価項目(標準)'!I21="","",+'評価項目(標準)'!I21)</f>
        <v>19</v>
      </c>
      <c r="H21" s="454" t="str">
        <f>IF(+'評価項目(標準)'!F21="","",+'評価項目(標準)'!F21)</f>
        <v>申告工事成績点が　７５点以上　９０点未満　の場合
計算式１ ＝ （申告工事成績点－７５点）＋５点</v>
      </c>
      <c r="I21" s="395"/>
      <c r="J21" s="456"/>
      <c r="O21" s="163"/>
    </row>
    <row r="22" spans="1:15" ht="26.25" customHeight="1">
      <c r="A22" s="13"/>
      <c r="B22" s="411"/>
      <c r="C22" s="372"/>
      <c r="D22" s="414"/>
      <c r="E22" s="372"/>
      <c r="F22" s="431"/>
      <c r="G22" s="65" t="str">
        <f>IF(+'評価項目(標準)'!I22="","",+'評価項目(標準)'!I22)</f>
        <v>～</v>
      </c>
      <c r="H22" s="455"/>
      <c r="I22" s="396"/>
      <c r="J22" s="456"/>
      <c r="O22" s="163"/>
    </row>
    <row r="23" spans="1:15" ht="26.25" customHeight="1">
      <c r="A23" s="13"/>
      <c r="B23" s="411"/>
      <c r="C23" s="372"/>
      <c r="D23" s="414"/>
      <c r="E23" s="372"/>
      <c r="F23" s="431"/>
      <c r="G23" s="63">
        <f>IF(+'評価項目(標準)'!I23="","",+'評価項目(標準)'!I23)</f>
        <v>5</v>
      </c>
      <c r="H23" s="421"/>
      <c r="I23" s="397"/>
      <c r="J23" s="431"/>
      <c r="O23" s="163"/>
    </row>
    <row r="24" spans="1:15" ht="26.25" customHeight="1">
      <c r="A24" s="13"/>
      <c r="B24" s="411"/>
      <c r="C24" s="372"/>
      <c r="D24" s="414"/>
      <c r="E24" s="372"/>
      <c r="F24" s="431"/>
      <c r="G24" s="62">
        <f>IF(+'評価項目(標準)'!I24="","",+'評価項目(標準)'!I24)</f>
        <v>5</v>
      </c>
      <c r="H24" s="71" t="str">
        <f>IF(+'評価項目(標準)'!F24="","",+'評価項目(標準)'!F24)</f>
        <v>申告工事成績点が　７５点未満　の場合</v>
      </c>
      <c r="I24" s="398"/>
      <c r="J24" s="431"/>
      <c r="O24" s="163"/>
    </row>
    <row r="25" spans="1:15" ht="26.25" customHeight="1">
      <c r="A25" s="13"/>
      <c r="B25" s="411"/>
      <c r="C25" s="372"/>
      <c r="D25" s="414" t="str">
        <f>IF(+'評価項目(標準)'!D30="","",+'評価項目(標準)'!D30)</f>
        <v>品質マネジメント</v>
      </c>
      <c r="E25" s="372" t="str">
        <f>IF(+'評価項目(標準)'!E30="","",+'評価項目(標準)'!E30)</f>
        <v>品質マネジメントシステムの認証
（ ISO9000S）</v>
      </c>
      <c r="F25" s="431"/>
      <c r="G25" s="62">
        <f>IF(+'評価項目(標準)'!I25="","",+'評価項目(標準)'!I25)</f>
        <v>5</v>
      </c>
      <c r="H25" s="71" t="str">
        <f>IF(+'評価項目(標準)'!F25="","",+'評価項目(標準)'!F25)</f>
        <v>総合点が　９７０点以上　の場合 </v>
      </c>
      <c r="I25" s="72" t="s">
        <v>121</v>
      </c>
      <c r="J25" s="431"/>
      <c r="O25" s="163"/>
    </row>
    <row r="26" spans="1:10" ht="26.25" customHeight="1">
      <c r="A26" s="13"/>
      <c r="B26" s="411"/>
      <c r="C26" s="372"/>
      <c r="D26" s="414"/>
      <c r="E26" s="372"/>
      <c r="F26" s="431"/>
      <c r="G26" s="64">
        <f>IF(+'評価項目(標準)'!I26="","",+'評価項目(標準)'!I26)</f>
        <v>4</v>
      </c>
      <c r="H26" s="374" t="str">
        <f>IF(+'評価項目(標準)'!F26="","",+'評価項目(標準)'!F26)</f>
        <v>総合点が　８４０点以上　９７０点未満　の場合
　　計算式２ ＝　（総合点－８４０）／（９７０－８４０）×５</v>
      </c>
      <c r="I26" s="423"/>
      <c r="J26" s="431"/>
    </row>
    <row r="27" spans="1:10" ht="26.25" customHeight="1">
      <c r="A27" s="13"/>
      <c r="B27" s="411"/>
      <c r="C27" s="372"/>
      <c r="D27" s="414"/>
      <c r="E27" s="372"/>
      <c r="F27" s="431"/>
      <c r="G27" s="65" t="str">
        <f>IF(+'評価項目(標準)'!I27="","",+'評価項目(標準)'!I27)</f>
        <v>～</v>
      </c>
      <c r="H27" s="372"/>
      <c r="I27" s="423"/>
      <c r="J27" s="431"/>
    </row>
    <row r="28" spans="1:10" ht="26.25" customHeight="1">
      <c r="A28" s="13"/>
      <c r="B28" s="411"/>
      <c r="C28" s="372"/>
      <c r="D28" s="414"/>
      <c r="E28" s="372"/>
      <c r="F28" s="431"/>
      <c r="G28" s="63">
        <f>IF(+'評価項目(標準)'!I28="","",+'評価項目(標準)'!I28)</f>
        <v>0</v>
      </c>
      <c r="H28" s="421"/>
      <c r="I28" s="423"/>
      <c r="J28" s="431"/>
    </row>
    <row r="29" spans="1:10" ht="26.25" customHeight="1">
      <c r="A29" s="13"/>
      <c r="B29" s="411"/>
      <c r="C29" s="372"/>
      <c r="D29" s="415"/>
      <c r="E29" s="421"/>
      <c r="F29" s="434"/>
      <c r="G29" s="62">
        <f>IF(+'評価項目(標準)'!I29="","",+'評価項目(標準)'!I29)</f>
        <v>0</v>
      </c>
      <c r="H29" s="71" t="str">
        <f>IF(+'評価項目(標準)'!F29="","",+'評価項目(標準)'!F29)</f>
        <v>総合点が　８４０点未満　の場合</v>
      </c>
      <c r="I29" s="398"/>
      <c r="J29" s="434"/>
    </row>
    <row r="30" spans="1:10" ht="26.25" customHeight="1">
      <c r="A30" s="13"/>
      <c r="B30" s="411"/>
      <c r="C30" s="372"/>
      <c r="D30" s="375" t="str">
        <f>IF(+'評価項目(標準)'!D30="","",+'評価項目(標準)'!D30)</f>
        <v>品質マネジメント</v>
      </c>
      <c r="E30" s="375" t="str">
        <f>IF(+'評価項目(標準)'!E30="","",+'評価項目(標準)'!E30)</f>
        <v>品質マネジメントシステムの認証
（ ISO9000S）</v>
      </c>
      <c r="F30" s="416">
        <f>+IF(+'評価項目(標準)'!J30="","",+'評価項目(標準)'!J30)</f>
        <v>3</v>
      </c>
      <c r="G30" s="18">
        <f>+IF(+'評価項目(標準)'!I30="","",+'評価項目(標準)'!I30)</f>
        <v>3</v>
      </c>
      <c r="H30" s="22" t="str">
        <f>+IF(+'評価項目(標準)'!F30="","",+'評価項目(標準)'!F30)</f>
        <v>有</v>
      </c>
      <c r="I30" s="390"/>
      <c r="J30" s="381">
        <f>IF(I30="","",IF(I30=H30,G30,IF(I30=H31,G31)))</f>
      </c>
    </row>
    <row r="31" spans="2:10" ht="26.25" customHeight="1">
      <c r="B31" s="411"/>
      <c r="C31" s="372"/>
      <c r="D31" s="376"/>
      <c r="E31" s="418"/>
      <c r="F31" s="417"/>
      <c r="G31" s="18">
        <f>+IF(+'評価項目(標準)'!I31="","",+'評価項目(標準)'!I31)</f>
        <v>0</v>
      </c>
      <c r="H31" s="22" t="str">
        <f>+IF(+'評価項目(標準)'!F31="","",+'評価項目(標準)'!F31)</f>
        <v>無</v>
      </c>
      <c r="I31" s="391"/>
      <c r="J31" s="382"/>
    </row>
    <row r="32" spans="2:10" ht="26.25" customHeight="1">
      <c r="B32" s="411"/>
      <c r="C32" s="372"/>
      <c r="D32" s="409" t="str">
        <f>IF(+'評価項目(標準)'!D32="","",+'評価項目(標準)'!D32)</f>
        <v>労働安全衛生管理</v>
      </c>
      <c r="E32" s="375" t="str">
        <f>IF(+'評価項目(標準)'!E32="","",+'評価項目(標準)'!E32)</f>
        <v>労働安全衛生マネジメントシステムの認証</v>
      </c>
      <c r="F32" s="416">
        <f>+IF(+'評価項目(標準)'!J32="","",+'評価項目(標準)'!J32)</f>
        <v>5</v>
      </c>
      <c r="G32" s="17">
        <v>5</v>
      </c>
      <c r="H32" s="9" t="str">
        <f>IF(+'評価項目(標準)'!F32="","",+'評価項目(標準)'!F32)</f>
        <v>有</v>
      </c>
      <c r="I32" s="422"/>
      <c r="J32" s="381">
        <f>IF(I32="","",IF(I32=H32,G32,IF(I32=H33,G33)))</f>
      </c>
    </row>
    <row r="33" spans="2:10" ht="26.25" customHeight="1">
      <c r="B33" s="411"/>
      <c r="C33" s="372"/>
      <c r="D33" s="413"/>
      <c r="E33" s="418"/>
      <c r="F33" s="417"/>
      <c r="G33" s="17">
        <v>0</v>
      </c>
      <c r="H33" s="20" t="str">
        <f>IF(+'評価項目(標準)'!F33="","",+'評価項目(標準)'!F33)</f>
        <v>無</v>
      </c>
      <c r="I33" s="422"/>
      <c r="J33" s="382"/>
    </row>
    <row r="34" spans="2:10" ht="26.25" customHeight="1">
      <c r="B34" s="411"/>
      <c r="C34" s="372"/>
      <c r="D34" s="372" t="str">
        <f>IF(+'評価項目(標準)'!D34="","",+'評価項目(標準)'!D34)</f>
        <v>受注工事高</v>
      </c>
      <c r="E34" s="374" t="str">
        <f>IF(+'評価項目(標準)'!E34="","",+'評価項目(標準)'!E34)</f>
        <v>１級技術者１人あたりの公共機関等発注の
契約金額２千５百万円以上の土木一式工事の契約金額</v>
      </c>
      <c r="F34" s="430">
        <f>+IF(+'評価項目(標準)'!J34="","",+'評価項目(標準)'!J34)</f>
        <v>10</v>
      </c>
      <c r="G34" s="19">
        <f>IF(+'評価項目(標準)'!I34="","",+'評価項目(標準)'!I34)</f>
        <v>10</v>
      </c>
      <c r="H34" s="66" t="str">
        <f>IF(+'評価項目(標準)'!F34="","",+'評価項目(標準)'!F34)</f>
        <v>５千万円未満　の場合</v>
      </c>
      <c r="I34" s="47" t="s">
        <v>101</v>
      </c>
      <c r="J34" s="369">
        <f>IF(I35="","",IF(I35="－",0,IF(I35&lt;50000000,F34,IF(I35&lt;150000000,ROUNDDOWN(F34-((I35-50000000)*F34/100000000),0),IF(I35&gt;=150000000,0)))))</f>
      </c>
    </row>
    <row r="35" spans="2:10" ht="26.25" customHeight="1">
      <c r="B35" s="411"/>
      <c r="C35" s="372"/>
      <c r="D35" s="372"/>
      <c r="E35" s="372"/>
      <c r="F35" s="431"/>
      <c r="G35" s="19">
        <f>IF(+'評価項目(標準)'!I35="","",+'評価項目(標準)'!I35)</f>
        <v>10</v>
      </c>
      <c r="H35" s="374" t="str">
        <f>IF(+'評価項目(標準)'!F35="","",+'評価項目(標準)'!F35)</f>
        <v>５千万円～１億５千万円未満　の場合
加算点　計算式３ ＝
１０ － 〔受注工事高－５千万円〕 × １０/１億円</v>
      </c>
      <c r="I35" s="393"/>
      <c r="J35" s="369"/>
    </row>
    <row r="36" spans="2:10" ht="26.25" customHeight="1">
      <c r="B36" s="411"/>
      <c r="C36" s="372"/>
      <c r="D36" s="372"/>
      <c r="E36" s="372"/>
      <c r="F36" s="431"/>
      <c r="G36" s="435" t="str">
        <f>IF(+'評価項目(標準)'!I36="","",+'評価項目(標準)'!I36)</f>
        <v>～</v>
      </c>
      <c r="H36" s="372"/>
      <c r="I36" s="393"/>
      <c r="J36" s="369"/>
    </row>
    <row r="37" spans="2:10" ht="26.25" customHeight="1">
      <c r="B37" s="411"/>
      <c r="C37" s="372"/>
      <c r="D37" s="372"/>
      <c r="E37" s="372"/>
      <c r="F37" s="431"/>
      <c r="G37" s="435"/>
      <c r="H37" s="372"/>
      <c r="I37" s="393"/>
      <c r="J37" s="369"/>
    </row>
    <row r="38" spans="2:10" ht="26.25" customHeight="1">
      <c r="B38" s="411"/>
      <c r="C38" s="372"/>
      <c r="D38" s="372"/>
      <c r="E38" s="372"/>
      <c r="F38" s="431"/>
      <c r="G38" s="69">
        <f>IF(+'評価項目(標準)'!I37="","",+'評価項目(標準)'!I37)</f>
        <v>0</v>
      </c>
      <c r="H38" s="421"/>
      <c r="I38" s="393"/>
      <c r="J38" s="369"/>
    </row>
    <row r="39" spans="2:10" ht="26.25" customHeight="1" thickBot="1">
      <c r="B39" s="412"/>
      <c r="C39" s="373"/>
      <c r="D39" s="373"/>
      <c r="E39" s="373"/>
      <c r="F39" s="432"/>
      <c r="G39" s="68">
        <f>IF(+'評価項目(標準)'!I38="","",+'評価項目(標準)'!I38)</f>
        <v>0</v>
      </c>
      <c r="H39" s="67" t="str">
        <f>IF(+'評価項目(標準)'!F38="","",+'評価項目(標準)'!F38)</f>
        <v>１億５千万円以上　の場合</v>
      </c>
      <c r="I39" s="394"/>
      <c r="J39" s="370"/>
    </row>
    <row r="40" spans="2:10" ht="26.25" customHeight="1" thickBot="1" thickTop="1">
      <c r="B40" s="387" t="str">
        <f>IF('評価項目(標準)'!B39="","",+'評価項目(標準)'!B39)</f>
        <v>技術者の能力</v>
      </c>
      <c r="C40" s="371" t="str">
        <f>IF(+'評価項目(標準)'!C39="","",+'評価項目(標準)'!C39)</f>
        <v>技術者の能力</v>
      </c>
      <c r="D40" s="371" t="str">
        <f>IF(+'評価項目(標準)'!D39="","",+'評価項目(標準)'!D39)</f>
        <v>配置予定技術者の
工事実績</v>
      </c>
      <c r="E40" s="371" t="str">
        <f>IF(+'評価項目(標準)'!E39="","",+'評価項目(標準)'!E39)</f>
        <v>主任（監理）技術者又は
現場代理人としての工事実績</v>
      </c>
      <c r="F40" s="449">
        <f>+IF(+'評価項目(標準)'!J39="","",+'評価項目(標準)'!J39)</f>
        <v>20</v>
      </c>
      <c r="G40" s="38">
        <f>+IF(+'評価項目(標準)'!I39="","",+'評価項目(標準)'!I39)</f>
        <v>20</v>
      </c>
      <c r="H40" s="39" t="str">
        <f>+IF(+'評価項目(標準)'!F39="","",+'評価項目(標準)'!F39)</f>
        <v>評価対象工事①の実績あり</v>
      </c>
      <c r="I40" s="401"/>
      <c r="J40" s="392">
        <f>IF(I40="","",VLOOKUP(I40,'評価項目(標準)'!F39:I41,4,FALSE))</f>
      </c>
    </row>
    <row r="41" spans="2:10" ht="26.25" customHeight="1" thickBot="1" thickTop="1">
      <c r="B41" s="388"/>
      <c r="C41" s="372"/>
      <c r="D41" s="372"/>
      <c r="E41" s="372"/>
      <c r="F41" s="431"/>
      <c r="G41" s="18">
        <f>+IF(+'評価項目(標準)'!I40="","",+'評価項目(標準)'!I40)</f>
        <v>15</v>
      </c>
      <c r="H41" s="22" t="str">
        <f>+IF(+'評価項目(標準)'!F40="","",+'評価項目(標準)'!F40)</f>
        <v>評価対象工事②の実績あり</v>
      </c>
      <c r="I41" s="401"/>
      <c r="J41" s="367"/>
    </row>
    <row r="42" spans="2:10" ht="26.25" customHeight="1" thickTop="1">
      <c r="B42" s="388"/>
      <c r="C42" s="372"/>
      <c r="D42" s="421"/>
      <c r="E42" s="421"/>
      <c r="F42" s="434"/>
      <c r="G42" s="18">
        <f>+IF(+'評価項目(標準)'!I41="","",+'評価項目(標準)'!I41)</f>
        <v>0</v>
      </c>
      <c r="H42" s="40" t="str">
        <f>+IF(+'評価項目(標準)'!F41="","",+'評価項目(標準)'!F41)</f>
        <v>評価対象工事の実績なし</v>
      </c>
      <c r="I42" s="402"/>
      <c r="J42" s="383"/>
    </row>
    <row r="43" spans="2:10" ht="26.25" customHeight="1">
      <c r="B43" s="388"/>
      <c r="C43" s="372"/>
      <c r="D43" s="374" t="str">
        <f>IF(+'評価項目(標準)'!D42="","",+'評価項目(標準)'!D42)</f>
        <v>配置予定技術者のCPD（継続学習制度）取組実績</v>
      </c>
      <c r="E43" s="374" t="str">
        <f>IF(+'評価項目(標準)'!E42="","",+'評価項目(標準)'!E42)</f>
        <v>各団体が発行するCPDの取組実績</v>
      </c>
      <c r="F43" s="430">
        <f>+IF(+'評価項目(標準)'!J42="","",+'評価項目(標準)'!J42)</f>
        <v>5</v>
      </c>
      <c r="G43" s="18">
        <f>+IF(+'評価項目(標準)'!I42="","",+'評価項目(標準)'!I42)</f>
        <v>5</v>
      </c>
      <c r="H43" s="40" t="str">
        <f>+IF(+'評価項目(標準)'!F42="","",+'評価項目(標準)'!F42)</f>
        <v>換算後の単位数の合計が推奨単位以上</v>
      </c>
      <c r="I43" s="377"/>
      <c r="J43" s="366">
        <f>IF(I43="","",IF(I43=H43,G43,IF(I43=H44,G44,IF(I43=H45,G45))))</f>
      </c>
    </row>
    <row r="44" spans="2:10" ht="26.25" customHeight="1">
      <c r="B44" s="388"/>
      <c r="C44" s="372"/>
      <c r="D44" s="372"/>
      <c r="E44" s="372"/>
      <c r="F44" s="431"/>
      <c r="G44" s="18">
        <f>+IF(+'評価項目(標準)'!I43="","",+'評価項目(標準)'!I43)</f>
        <v>3</v>
      </c>
      <c r="H44" s="40" t="str">
        <f>+IF(+'評価項目(標準)'!F43="","",+'評価項目(標準)'!F43)</f>
        <v>換算後の単位数の合計が推奨単位の1/2以上</v>
      </c>
      <c r="I44" s="377"/>
      <c r="J44" s="367"/>
    </row>
    <row r="45" spans="2:10" ht="26.25" customHeight="1" thickBot="1">
      <c r="B45" s="389"/>
      <c r="C45" s="373"/>
      <c r="D45" s="373"/>
      <c r="E45" s="373"/>
      <c r="F45" s="432"/>
      <c r="G45" s="94">
        <f>+IF(+'評価項目(標準)'!I44="","",+'評価項目(標準)'!I44)</f>
        <v>0</v>
      </c>
      <c r="H45" s="95" t="str">
        <f>+IF(+'評価項目(標準)'!F44="","",+'評価項目(標準)'!F44)</f>
        <v>換算後の単位数の合計が推奨単位の1/2未満</v>
      </c>
      <c r="I45" s="378"/>
      <c r="J45" s="368"/>
    </row>
    <row r="46" spans="2:10" ht="59.25" customHeight="1" thickTop="1">
      <c r="B46" s="384" t="str">
        <f>IF(+'評価項目(標準)'!B51="","",+'評価項目(標準)'!B51)</f>
        <v>総合評価方式の不履行による加算点の減点</v>
      </c>
      <c r="C46" s="385"/>
      <c r="D46" s="386"/>
      <c r="E46" s="450" t="str">
        <f>IF(+'評価項目(標準)'!E51="","",+'評価項目(標準)'!E51)</f>
        <v>当該工事の入札公告日が、四日市港管理組合が総合評価方式で発注した工事で不履行によるペナルティが課されている期間内である場合、「技術提案等不履行確定通知書等」に記載した減点を行います。</v>
      </c>
      <c r="F46" s="451"/>
      <c r="G46" s="452"/>
      <c r="H46" s="102" t="str">
        <f>IF('評価項目(標準)'!I51="","",+'評価項目(標準)'!I51)</f>
        <v>△　換算前
加算点満点
×1割
×件数</v>
      </c>
      <c r="I46" s="41"/>
      <c r="J46" s="31">
        <f>IF(+I46="","",-(+'評価項目(標準)'!J52*0.1*I46))</f>
      </c>
    </row>
    <row r="47" spans="3:10" ht="26.25" customHeight="1">
      <c r="C47" s="13"/>
      <c r="D47" s="13"/>
      <c r="E47" s="96"/>
      <c r="F47" s="97"/>
      <c r="G47" s="98"/>
      <c r="H47" s="13"/>
      <c r="I47" s="16" t="s">
        <v>51</v>
      </c>
      <c r="J47" s="32">
        <f>SUM(J5:J46)</f>
        <v>0</v>
      </c>
    </row>
    <row r="48" ht="14.25" thickBot="1">
      <c r="I48" s="14"/>
    </row>
    <row r="49" spans="1:12" s="12" customFormat="1" ht="21.75" customHeight="1">
      <c r="A49" s="10"/>
      <c r="B49" s="23" t="s">
        <v>45</v>
      </c>
      <c r="C49" s="24"/>
      <c r="D49" s="24"/>
      <c r="E49" s="25"/>
      <c r="F49" s="25"/>
      <c r="G49" s="25"/>
      <c r="H49" s="25"/>
      <c r="I49" s="25"/>
      <c r="J49" s="26"/>
      <c r="K49" s="10"/>
      <c r="L49" s="10"/>
    </row>
    <row r="50" spans="1:12" s="12" customFormat="1" ht="21.75" customHeight="1">
      <c r="A50" s="10"/>
      <c r="B50" s="58" t="s">
        <v>95</v>
      </c>
      <c r="C50" s="48"/>
      <c r="D50" s="379" t="s">
        <v>68</v>
      </c>
      <c r="E50" s="379"/>
      <c r="F50" s="379"/>
      <c r="G50" s="379"/>
      <c r="H50" s="379"/>
      <c r="I50" s="379"/>
      <c r="J50" s="380"/>
      <c r="K50" s="10"/>
      <c r="L50" s="10"/>
    </row>
    <row r="51" spans="2:10" ht="21.75" customHeight="1">
      <c r="B51" s="58" t="s">
        <v>97</v>
      </c>
      <c r="C51" s="49"/>
      <c r="D51" s="379" t="s">
        <v>69</v>
      </c>
      <c r="E51" s="379"/>
      <c r="F51" s="379"/>
      <c r="G51" s="379"/>
      <c r="H51" s="379"/>
      <c r="I51" s="379"/>
      <c r="J51" s="380"/>
    </row>
    <row r="52" spans="2:10" ht="21.75" customHeight="1">
      <c r="B52" s="75" t="s">
        <v>98</v>
      </c>
      <c r="C52" s="73" t="s">
        <v>96</v>
      </c>
      <c r="D52" s="74"/>
      <c r="E52" s="74"/>
      <c r="F52" s="74"/>
      <c r="G52" s="74"/>
      <c r="H52" s="74"/>
      <c r="I52" s="74"/>
      <c r="J52" s="76"/>
    </row>
    <row r="53" spans="2:10" ht="21.75" customHeight="1" thickBot="1">
      <c r="B53" s="78" t="s">
        <v>98</v>
      </c>
      <c r="C53" s="79" t="s">
        <v>125</v>
      </c>
      <c r="D53" s="27"/>
      <c r="E53" s="27"/>
      <c r="F53" s="27"/>
      <c r="G53" s="27"/>
      <c r="H53" s="27"/>
      <c r="I53" s="27"/>
      <c r="J53" s="28"/>
    </row>
    <row r="54" spans="2:10" ht="7.5" customHeight="1">
      <c r="B54" s="29"/>
      <c r="C54" s="29"/>
      <c r="D54" s="29"/>
      <c r="E54" s="30"/>
      <c r="F54" s="30"/>
      <c r="G54" s="30"/>
      <c r="H54" s="30"/>
      <c r="I54" s="30"/>
      <c r="J54" s="30"/>
    </row>
    <row r="55" spans="1:13" ht="24" customHeight="1">
      <c r="A55" s="453"/>
      <c r="B55" s="453"/>
      <c r="C55" s="453"/>
      <c r="D55" s="453"/>
      <c r="E55" s="453"/>
      <c r="F55" s="453"/>
      <c r="G55" s="453"/>
      <c r="H55" s="453"/>
      <c r="I55" s="453"/>
      <c r="J55" s="453"/>
      <c r="K55" s="37"/>
      <c r="L55" s="37"/>
      <c r="M55" s="37"/>
    </row>
  </sheetData>
  <sheetProtection sheet="1" selectLockedCells="1"/>
  <mergeCells count="82">
    <mergeCell ref="E46:G46"/>
    <mergeCell ref="A55:J55"/>
    <mergeCell ref="H21:H23"/>
    <mergeCell ref="E20:E29"/>
    <mergeCell ref="F20:F29"/>
    <mergeCell ref="J20:J29"/>
    <mergeCell ref="F30:F31"/>
    <mergeCell ref="D50:J50"/>
    <mergeCell ref="D40:D42"/>
    <mergeCell ref="F34:F39"/>
    <mergeCell ref="F2:G2"/>
    <mergeCell ref="D43:D45"/>
    <mergeCell ref="E3:E4"/>
    <mergeCell ref="F3:F4"/>
    <mergeCell ref="G3:H3"/>
    <mergeCell ref="F7:F8"/>
    <mergeCell ref="E7:E8"/>
    <mergeCell ref="E9:E11"/>
    <mergeCell ref="F9:F11"/>
    <mergeCell ref="F40:F42"/>
    <mergeCell ref="H35:H38"/>
    <mergeCell ref="J32:J33"/>
    <mergeCell ref="H1:J1"/>
    <mergeCell ref="H2:J2"/>
    <mergeCell ref="I3:I4"/>
    <mergeCell ref="J3:J4"/>
    <mergeCell ref="J5:J6"/>
    <mergeCell ref="I5:I6"/>
    <mergeCell ref="E40:E42"/>
    <mergeCell ref="E43:E45"/>
    <mergeCell ref="F43:F45"/>
    <mergeCell ref="F12:F17"/>
    <mergeCell ref="F18:F19"/>
    <mergeCell ref="G36:G37"/>
    <mergeCell ref="C5:C11"/>
    <mergeCell ref="D5:D6"/>
    <mergeCell ref="D18:D19"/>
    <mergeCell ref="D7:D11"/>
    <mergeCell ref="J12:J17"/>
    <mergeCell ref="J7:J8"/>
    <mergeCell ref="E12:E17"/>
    <mergeCell ref="I7:I8"/>
    <mergeCell ref="J9:J11"/>
    <mergeCell ref="F5:F6"/>
    <mergeCell ref="E30:E31"/>
    <mergeCell ref="G12:H12"/>
    <mergeCell ref="I18:I19"/>
    <mergeCell ref="E18:E19"/>
    <mergeCell ref="E32:E33"/>
    <mergeCell ref="I32:I33"/>
    <mergeCell ref="H26:H28"/>
    <mergeCell ref="I26:I29"/>
    <mergeCell ref="E5:E6"/>
    <mergeCell ref="I12:I17"/>
    <mergeCell ref="I9:I11"/>
    <mergeCell ref="I40:I42"/>
    <mergeCell ref="E34:E39"/>
    <mergeCell ref="B3:C4"/>
    <mergeCell ref="D3:D4"/>
    <mergeCell ref="D12:D17"/>
    <mergeCell ref="B5:B39"/>
    <mergeCell ref="C12:C17"/>
    <mergeCell ref="D51:J51"/>
    <mergeCell ref="J30:J31"/>
    <mergeCell ref="J18:J19"/>
    <mergeCell ref="B46:D46"/>
    <mergeCell ref="B40:B45"/>
    <mergeCell ref="I30:I31"/>
    <mergeCell ref="J40:J42"/>
    <mergeCell ref="I35:I39"/>
    <mergeCell ref="I21:I22"/>
    <mergeCell ref="I23:I24"/>
    <mergeCell ref="J43:J45"/>
    <mergeCell ref="J34:J39"/>
    <mergeCell ref="C40:C45"/>
    <mergeCell ref="C18:C39"/>
    <mergeCell ref="D30:D31"/>
    <mergeCell ref="I43:I45"/>
    <mergeCell ref="D34:D39"/>
    <mergeCell ref="D32:D33"/>
    <mergeCell ref="D20:D29"/>
    <mergeCell ref="F32:F33"/>
  </mergeCells>
  <conditionalFormatting sqref="I7:I8">
    <cfRule type="cellIs" priority="25" dxfId="4" operator="equal" stopIfTrue="1">
      <formula>$F$7</formula>
    </cfRule>
  </conditionalFormatting>
  <conditionalFormatting sqref="I9:I11">
    <cfRule type="cellIs" priority="24" dxfId="4" operator="equal" stopIfTrue="1">
      <formula>$F$9</formula>
    </cfRule>
  </conditionalFormatting>
  <conditionalFormatting sqref="I32:I33">
    <cfRule type="cellIs" priority="20" dxfId="4" operator="equal" stopIfTrue="1">
      <formula>$F$32</formula>
    </cfRule>
  </conditionalFormatting>
  <conditionalFormatting sqref="I12:I17">
    <cfRule type="cellIs" priority="19" dxfId="4" operator="equal" stopIfTrue="1">
      <formula>$F$12</formula>
    </cfRule>
  </conditionalFormatting>
  <conditionalFormatting sqref="I30:I31">
    <cfRule type="cellIs" priority="17" dxfId="4" operator="equal" stopIfTrue="1">
      <formula>$F$30</formula>
    </cfRule>
  </conditionalFormatting>
  <conditionalFormatting sqref="I18:I19">
    <cfRule type="cellIs" priority="16" dxfId="4" operator="equal" stopIfTrue="1">
      <formula>$F$18</formula>
    </cfRule>
  </conditionalFormatting>
  <conditionalFormatting sqref="I43:I45">
    <cfRule type="cellIs" priority="14" dxfId="4" operator="equal" stopIfTrue="1">
      <formula>$F$43</formula>
    </cfRule>
  </conditionalFormatting>
  <conditionalFormatting sqref="I40:I42">
    <cfRule type="cellIs" priority="7" dxfId="0" operator="equal" stopIfTrue="1">
      <formula>$F$40</formula>
    </cfRule>
  </conditionalFormatting>
  <conditionalFormatting sqref="I5:I6">
    <cfRule type="cellIs" priority="2" dxfId="4" operator="equal" stopIfTrue="1">
      <formula>$F$5</formula>
    </cfRule>
  </conditionalFormatting>
  <conditionalFormatting sqref="I20:I21 I25:I26">
    <cfRule type="cellIs" priority="1" dxfId="0" operator="equal" stopIfTrue="1">
      <formula>様式１!#REF!</formula>
    </cfRule>
  </conditionalFormatting>
  <dataValidations count="12">
    <dataValidation type="list" allowBlank="1" showInputMessage="1" showErrorMessage="1" sqref="I32:I33">
      <formula1>$H$32:$H$33</formula1>
    </dataValidation>
    <dataValidation type="list" allowBlank="1" showInputMessage="1" showErrorMessage="1" sqref="I30:I31">
      <formula1>$H$30:$H$31</formula1>
    </dataValidation>
    <dataValidation type="list" allowBlank="1" showInputMessage="1" showErrorMessage="1" sqref="I40:I42">
      <formula1>$H$40:$H$42</formula1>
    </dataValidation>
    <dataValidation type="list" allowBlank="1" showInputMessage="1" showErrorMessage="1" sqref="I7:I8">
      <formula1>$H$7:$H$8</formula1>
    </dataValidation>
    <dataValidation type="list" allowBlank="1" showInputMessage="1" showErrorMessage="1" sqref="I9:I11">
      <formula1>$H$9:$H$11</formula1>
    </dataValidation>
    <dataValidation type="list" allowBlank="1" showInputMessage="1" showErrorMessage="1" sqref="I43:I45">
      <formula1>$H$43:$H$45</formula1>
    </dataValidation>
    <dataValidation type="list" allowBlank="1" showInputMessage="1" showErrorMessage="1" sqref="I12:I17">
      <formula1>$H$13:$H$17</formula1>
    </dataValidation>
    <dataValidation type="whole" allowBlank="1" showInputMessage="1" showErrorMessage="1" sqref="I23">
      <formula1>1</formula1>
      <formula2>100</formula2>
    </dataValidation>
    <dataValidation type="whole" operator="greaterThanOrEqual" allowBlank="1" showInputMessage="1" showErrorMessage="1" sqref="I26:I29">
      <formula1>0</formula1>
    </dataValidation>
    <dataValidation type="list" allowBlank="1" showInputMessage="1" showErrorMessage="1" sqref="I5:I6">
      <formula1>$H$5:$H$6</formula1>
    </dataValidation>
    <dataValidation type="list" allowBlank="1" showInputMessage="1" showErrorMessage="1" sqref="I18:I19">
      <formula1>$H$18:$H$19</formula1>
    </dataValidation>
    <dataValidation type="list" allowBlank="1" showInputMessage="1" showErrorMessage="1" sqref="I21:I22">
      <formula1>"四日市港管理組合、三重県の工事評定点,中部地方整備局工事成績評定平均点,近畿地方整備局工事成績評定平均点"</formula1>
    </dataValidation>
  </dataValidations>
  <printOptions horizontalCentered="1"/>
  <pageMargins left="0.5905511811023623" right="0.1968503937007874" top="0.3937007874015748" bottom="0.3937007874015748" header="0" footer="0"/>
  <pageSetup fitToHeight="1" fitToWidth="1" horizontalDpi="600" verticalDpi="600" orientation="portrait" paperSize="9" scale="5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P56"/>
  <sheetViews>
    <sheetView view="pageBreakPreview" zoomScale="70" zoomScaleNormal="71" zoomScaleSheetLayoutView="70" zoomScalePageLayoutView="0" workbookViewId="0" topLeftCell="A1">
      <selection activeCell="I44" sqref="I44:I46"/>
    </sheetView>
  </sheetViews>
  <sheetFormatPr defaultColWidth="9.00390625" defaultRowHeight="13.5"/>
  <cols>
    <col min="1" max="1" width="2.50390625" style="10" customWidth="1"/>
    <col min="2" max="2" width="3.50390625" style="10" customWidth="1"/>
    <col min="3" max="3" width="8.625" style="10" customWidth="1"/>
    <col min="4" max="4" width="18.625" style="10" customWidth="1"/>
    <col min="5" max="5" width="47.875" style="10" customWidth="1"/>
    <col min="6" max="7" width="9.25390625" style="10" customWidth="1"/>
    <col min="8" max="8" width="36.375" style="10" customWidth="1"/>
    <col min="9" max="9" width="19.375" style="11" customWidth="1"/>
    <col min="10" max="10" width="11.875" style="10" customWidth="1"/>
    <col min="11" max="11" width="19.375" style="11" customWidth="1"/>
    <col min="12" max="12" width="11.875" style="10" customWidth="1"/>
    <col min="13" max="13" width="21.375" style="10" customWidth="1"/>
    <col min="14" max="16384" width="9.00390625" style="10" customWidth="1"/>
  </cols>
  <sheetData>
    <row r="1" ht="36" customHeight="1"/>
    <row r="2" spans="2:13" ht="30.75" customHeight="1">
      <c r="B2" s="6" t="s">
        <v>170</v>
      </c>
      <c r="C2" s="33"/>
      <c r="D2" s="33"/>
      <c r="G2" s="37"/>
      <c r="H2" s="436"/>
      <c r="I2" s="436"/>
      <c r="J2" s="436"/>
      <c r="K2" s="112"/>
      <c r="L2" s="112"/>
      <c r="M2" s="112"/>
    </row>
    <row r="3" spans="2:15" ht="31.5" customHeight="1">
      <c r="B3" s="34"/>
      <c r="C3" s="34"/>
      <c r="D3" s="34"/>
      <c r="E3" s="34"/>
      <c r="F3" s="445" t="s">
        <v>21</v>
      </c>
      <c r="G3" s="446"/>
      <c r="H3" s="437"/>
      <c r="I3" s="438"/>
      <c r="J3" s="438"/>
      <c r="K3" s="438"/>
      <c r="L3" s="438"/>
      <c r="M3" s="439"/>
      <c r="N3" s="15"/>
      <c r="O3" s="15"/>
    </row>
    <row r="4" spans="2:13" ht="27" customHeight="1">
      <c r="B4" s="403" t="s">
        <v>32</v>
      </c>
      <c r="C4" s="404"/>
      <c r="D4" s="407" t="s">
        <v>33</v>
      </c>
      <c r="E4" s="407" t="s">
        <v>34</v>
      </c>
      <c r="F4" s="407" t="s">
        <v>27</v>
      </c>
      <c r="G4" s="447" t="s">
        <v>86</v>
      </c>
      <c r="H4" s="447"/>
      <c r="I4" s="467" t="s">
        <v>87</v>
      </c>
      <c r="J4" s="468"/>
      <c r="K4" s="467" t="s">
        <v>88</v>
      </c>
      <c r="L4" s="471"/>
      <c r="M4" s="469" t="s">
        <v>85</v>
      </c>
    </row>
    <row r="5" spans="2:13" ht="43.5" customHeight="1" thickBot="1">
      <c r="B5" s="405"/>
      <c r="C5" s="406"/>
      <c r="D5" s="408"/>
      <c r="E5" s="408"/>
      <c r="F5" s="408"/>
      <c r="G5" s="35" t="s">
        <v>89</v>
      </c>
      <c r="H5" s="36" t="s">
        <v>90</v>
      </c>
      <c r="I5" s="52" t="s">
        <v>91</v>
      </c>
      <c r="J5" s="53" t="s">
        <v>123</v>
      </c>
      <c r="K5" s="52" t="s">
        <v>91</v>
      </c>
      <c r="L5" s="56" t="s">
        <v>92</v>
      </c>
      <c r="M5" s="470"/>
    </row>
    <row r="6" spans="2:13" ht="26.25" customHeight="1" thickTop="1">
      <c r="B6" s="410" t="str">
        <f>IF('評価項目(標準)'!B5="","",+'評価項目(標準)'!B5)</f>
        <v>企　業　の　能　力　等</v>
      </c>
      <c r="C6" s="424" t="str">
        <f>IF(+'評価項目(標準)'!C5="","",+'評価項目(標準)'!C5)</f>
        <v>地域精通度・貢献度</v>
      </c>
      <c r="D6" s="424" t="str">
        <f>IF(+'評価項目(標準)'!D5="","",+'評価項目(標準)'!D5)</f>
        <v>地域精通度</v>
      </c>
      <c r="E6" s="399" t="str">
        <f>IF(+'評価項目(標準)'!E5="","",+'評価項目(標準)'!E5)</f>
        <v>本店等所在地</v>
      </c>
      <c r="F6" s="443">
        <f>+IF(+'評価項目(標準)'!J5="","",+'評価項目(標準)'!J5)</f>
        <v>10</v>
      </c>
      <c r="G6" s="21">
        <f>+IF(+'評価項目(標準)'!I5="","",+'評価項目(標準)'!I5)</f>
        <v>10</v>
      </c>
      <c r="H6" s="100" t="str">
        <f>+IF(+'評価項目(標準)'!F5="","",+'評価項目(標準)'!F5)</f>
        <v>四日市市、川越町内</v>
      </c>
      <c r="I6" s="448"/>
      <c r="J6" s="392">
        <f>IF(I6="","",VLOOKUP(I6,'評価項目(標準)'!F5:I6,4,FALSE))</f>
      </c>
      <c r="K6" s="294" t="s">
        <v>93</v>
      </c>
      <c r="L6" s="462" t="s">
        <v>94</v>
      </c>
      <c r="M6" s="392">
        <f>J6</f>
      </c>
    </row>
    <row r="7" spans="2:13" ht="26.25" customHeight="1">
      <c r="B7" s="411"/>
      <c r="C7" s="425"/>
      <c r="D7" s="425"/>
      <c r="E7" s="376"/>
      <c r="F7" s="444"/>
      <c r="G7" s="17">
        <f>+IF(+'評価項目(標準)'!I6="","",+'評価項目(標準)'!I6)</f>
        <v>0</v>
      </c>
      <c r="H7" s="93" t="str">
        <f>+IF(+'評価項目(標準)'!F6="","",+'評価項目(標準)'!F6)</f>
        <v>朝日町、菰野町内</v>
      </c>
      <c r="I7" s="400"/>
      <c r="J7" s="367"/>
      <c r="K7" s="268"/>
      <c r="L7" s="463"/>
      <c r="M7" s="367"/>
    </row>
    <row r="8" spans="2:13" ht="26.25" customHeight="1">
      <c r="B8" s="411"/>
      <c r="C8" s="425"/>
      <c r="D8" s="425"/>
      <c r="E8" s="374" t="str">
        <f>IF(+'評価項目(標準)'!E7="","",+'評価項目(標準)'!E7)</f>
        <v>　公共施設美化活動実績</v>
      </c>
      <c r="F8" s="430">
        <f>+IF(+'評価項目(標準)'!J7="","",+'評価項目(標準)'!J7)</f>
        <v>3</v>
      </c>
      <c r="G8" s="17">
        <f>+IF(+'評価項目(標準)'!I7="","",+'評価項目(標準)'!I7)</f>
        <v>3</v>
      </c>
      <c r="H8" s="93" t="str">
        <f>+IF(+'評価項目(標準)'!F7="","",+'評価項目(標準)'!F7)</f>
        <v>有</v>
      </c>
      <c r="I8" s="390"/>
      <c r="J8" s="366">
        <f>IF(I8="","",IF(I8=H8,G8,IF(I8=H9,G9)))</f>
      </c>
      <c r="K8" s="390"/>
      <c r="L8" s="366">
        <f>IF(K8="","",IF(K8=H8,G8,IF(K8=H9,G9)))</f>
      </c>
      <c r="M8" s="457">
        <f>IF(J8="","",IF(L8="","",ROUNDUP(AVERAGE(J8,L8),1)))</f>
      </c>
    </row>
    <row r="9" spans="2:13" ht="26.25" customHeight="1">
      <c r="B9" s="411"/>
      <c r="C9" s="425"/>
      <c r="D9" s="425"/>
      <c r="E9" s="372"/>
      <c r="F9" s="431"/>
      <c r="G9" s="17">
        <f>+IF(+'評価項目(標準)'!I8="","",+'評価項目(標準)'!I8)</f>
        <v>0</v>
      </c>
      <c r="H9" s="93" t="str">
        <f>+IF(+'評価項目(標準)'!F8="","",+'評価項目(標準)'!F8)</f>
        <v>無</v>
      </c>
      <c r="I9" s="400"/>
      <c r="J9" s="367"/>
      <c r="K9" s="400"/>
      <c r="L9" s="367"/>
      <c r="M9" s="444"/>
    </row>
    <row r="10" spans="2:13" ht="26.25" customHeight="1">
      <c r="B10" s="411"/>
      <c r="C10" s="425"/>
      <c r="D10" s="425"/>
      <c r="E10" s="374" t="str">
        <f>IF(+'評価項目(標準)'!E9="","",+'評価項目(標準)'!E9)</f>
        <v>災害協定の評価</v>
      </c>
      <c r="F10" s="430">
        <f>+IF(+'評価項目(標準)'!J9="","",+'評価項目(標準)'!J9)</f>
        <v>9</v>
      </c>
      <c r="G10" s="17">
        <f>+IF(+'評価項目(標準)'!I9="","",+'評価項目(標準)'!I9)</f>
        <v>9</v>
      </c>
      <c r="H10" s="101" t="str">
        <f>+IF(+'評価項目(標準)'!F9="","",+'評価項目(標準)'!F9)</f>
        <v>災害協定１の実績あり</v>
      </c>
      <c r="I10" s="390"/>
      <c r="J10" s="366">
        <f>IF(I10="","",VLOOKUP(I10,'評価項目(標準)'!F9:I11,4,FALSE))</f>
      </c>
      <c r="K10" s="390"/>
      <c r="L10" s="366">
        <f>IF(K10="","",VLOOKUP(K10,'評価項目(標準)'!F9:I11,4,FALSE))</f>
      </c>
      <c r="M10" s="457">
        <f>IF(J10="","",IF(L10="","",ROUNDUP(AVERAGE(J10,L10),1)))</f>
      </c>
    </row>
    <row r="11" spans="2:13" ht="26.25" customHeight="1">
      <c r="B11" s="411"/>
      <c r="C11" s="425"/>
      <c r="D11" s="425"/>
      <c r="E11" s="372"/>
      <c r="F11" s="431"/>
      <c r="G11" s="17">
        <f>+IF(+'評価項目(標準)'!I10="","",+'評価項目(標準)'!I10)</f>
        <v>3</v>
      </c>
      <c r="H11" s="101" t="str">
        <f>+IF(+'評価項目(標準)'!F10="","",+'評価項目(標準)'!F10)</f>
        <v>災害協定２の実績あり</v>
      </c>
      <c r="I11" s="400"/>
      <c r="J11" s="367"/>
      <c r="K11" s="400"/>
      <c r="L11" s="367"/>
      <c r="M11" s="444"/>
    </row>
    <row r="12" spans="2:13" ht="26.25" customHeight="1">
      <c r="B12" s="411"/>
      <c r="C12" s="425"/>
      <c r="D12" s="425"/>
      <c r="E12" s="372"/>
      <c r="F12" s="431"/>
      <c r="G12" s="17">
        <f>+IF(+'評価項目(標準)'!I11="","",+'評価項目(標準)'!I11)</f>
        <v>0</v>
      </c>
      <c r="H12" s="93" t="str">
        <f>+IF(+'評価項目(標準)'!F11="","",+'評価項目(標準)'!F11)</f>
        <v>実績なし</v>
      </c>
      <c r="I12" s="400"/>
      <c r="J12" s="367"/>
      <c r="K12" s="400"/>
      <c r="L12" s="367"/>
      <c r="M12" s="444"/>
    </row>
    <row r="13" spans="2:13" ht="26.25" customHeight="1">
      <c r="B13" s="411"/>
      <c r="C13" s="374" t="str">
        <f>IF(+'評価項目(標準)'!C12="","",+'評価項目(標準)'!C12)</f>
        <v>社会貢献度</v>
      </c>
      <c r="D13" s="409" t="str">
        <f>IF(+'評価項目(標準)'!D12="","",+'評価項目(標準)'!D12)</f>
        <v>社会貢献度</v>
      </c>
      <c r="E13" s="427" t="str">
        <f>IF(+'評価項目(標準)'!E12="","",+'評価項目(標準)'!E12)</f>
        <v>　　　　　　①　次世代育成支援活動実績
　　　　　　②　男女共同参画活動実績
　　　　　　③　障がい者雇用実績
　　　　　　④　環境マネジメントシステムの認証
　　　　　　　　　　（ISO1400１、M-EMS）</v>
      </c>
      <c r="F13" s="416">
        <f>+IF(+'評価項目(標準)'!J12="","",+'評価項目(標準)'!J12)</f>
        <v>10</v>
      </c>
      <c r="G13" s="419" t="str">
        <f>+IF(+'評価項目(標準)'!F12="","",+'評価項目(標準)'!F12)</f>
        <v>左欄の①～④のうち、該当する項目数</v>
      </c>
      <c r="H13" s="420"/>
      <c r="I13" s="390"/>
      <c r="J13" s="381">
        <f>IF(I13="","",IF(I13=H14,G14,IF(I13=H15,G15,IF(I13=H16,G16,IF(I13=H17,G17,IF(I13=H18,G18))))))</f>
      </c>
      <c r="K13" s="390"/>
      <c r="L13" s="381">
        <f>IF(K13="","",IF(K13=H14,G14,IF(K13=H15,G15,IF(K13=H16,G16,IF(K13=H17,G17,IF(K13=H18,G18))))))</f>
      </c>
      <c r="M13" s="457">
        <f>IF(J13="","",IF(L13="","",ROUNDUP(AVERAGE(J13,L13),1)))</f>
      </c>
    </row>
    <row r="14" spans="2:13" ht="26.25" customHeight="1">
      <c r="B14" s="411"/>
      <c r="C14" s="372"/>
      <c r="D14" s="376"/>
      <c r="E14" s="428"/>
      <c r="F14" s="433"/>
      <c r="G14" s="18">
        <f>+IF(+'評価項目(標準)'!I13="","",+'評価項目(標準)'!I13)</f>
        <v>10</v>
      </c>
      <c r="H14" s="22" t="str">
        <f>+IF(+'評価項目(標準)'!F13="","",+'評価項目(標準)'!F13)</f>
        <v>４項目</v>
      </c>
      <c r="I14" s="400"/>
      <c r="J14" s="369"/>
      <c r="K14" s="400"/>
      <c r="L14" s="369"/>
      <c r="M14" s="444"/>
    </row>
    <row r="15" spans="2:13" ht="26.25" customHeight="1">
      <c r="B15" s="411"/>
      <c r="C15" s="372"/>
      <c r="D15" s="376"/>
      <c r="E15" s="428"/>
      <c r="F15" s="433"/>
      <c r="G15" s="18">
        <f>+IF(+'評価項目(標準)'!I14="","",+'評価項目(標準)'!I14)</f>
        <v>9</v>
      </c>
      <c r="H15" s="22" t="str">
        <f>+IF(+'評価項目(標準)'!F14="","",+'評価項目(標準)'!F14)</f>
        <v>３項目</v>
      </c>
      <c r="I15" s="400"/>
      <c r="J15" s="369"/>
      <c r="K15" s="400"/>
      <c r="L15" s="369"/>
      <c r="M15" s="444"/>
    </row>
    <row r="16" spans="2:13" ht="26.25" customHeight="1">
      <c r="B16" s="411"/>
      <c r="C16" s="372"/>
      <c r="D16" s="376"/>
      <c r="E16" s="428"/>
      <c r="F16" s="433"/>
      <c r="G16" s="18">
        <f>+IF(+'評価項目(標準)'!I15="","",+'評価項目(標準)'!I15)</f>
        <v>8</v>
      </c>
      <c r="H16" s="22" t="str">
        <f>+IF(+'評価項目(標準)'!F15="","",+'評価項目(標準)'!F15)</f>
        <v>２項目</v>
      </c>
      <c r="I16" s="400"/>
      <c r="J16" s="369"/>
      <c r="K16" s="400"/>
      <c r="L16" s="369"/>
      <c r="M16" s="444"/>
    </row>
    <row r="17" spans="2:13" ht="26.25" customHeight="1">
      <c r="B17" s="411"/>
      <c r="C17" s="372"/>
      <c r="D17" s="376"/>
      <c r="E17" s="428"/>
      <c r="F17" s="433"/>
      <c r="G17" s="18">
        <f>+IF(+'評価項目(標準)'!I16="","",+'評価項目(標準)'!I16)</f>
        <v>5</v>
      </c>
      <c r="H17" s="22" t="str">
        <f>+IF(+'評価項目(標準)'!F16="","",+'評価項目(標準)'!F16)</f>
        <v>１項目</v>
      </c>
      <c r="I17" s="400"/>
      <c r="J17" s="369"/>
      <c r="K17" s="400"/>
      <c r="L17" s="369"/>
      <c r="M17" s="444"/>
    </row>
    <row r="18" spans="2:13" ht="26.25" customHeight="1">
      <c r="B18" s="411"/>
      <c r="C18" s="372"/>
      <c r="D18" s="376"/>
      <c r="E18" s="429"/>
      <c r="F18" s="417"/>
      <c r="G18" s="18">
        <f>+IF(+'評価項目(標準)'!I17="","",+'評価項目(標準)'!I17)</f>
        <v>0</v>
      </c>
      <c r="H18" s="22" t="str">
        <f>+IF(+'評価項目(標準)'!F17="","",+'評価項目(標準)'!F17)</f>
        <v>実績（認証取得）なし</v>
      </c>
      <c r="I18" s="391"/>
      <c r="J18" s="382"/>
      <c r="K18" s="391"/>
      <c r="L18" s="382"/>
      <c r="M18" s="459"/>
    </row>
    <row r="19" spans="2:13" ht="26.25" customHeight="1">
      <c r="B19" s="411"/>
      <c r="C19" s="374" t="str">
        <f>IF(+'評価項目(標準)'!C18="","",+'評価項目(標準)'!C18)</f>
        <v>企業の技術力等</v>
      </c>
      <c r="D19" s="409" t="str">
        <f>IF(+'評価項目(標準)'!D18="","",+'評価項目(標準)'!D18)</f>
        <v>工事実績</v>
      </c>
      <c r="E19" s="374" t="str">
        <f>IF(+'評価項目(標準)'!E18="","",+'評価項目(標準)'!E18)</f>
        <v>企業の工事実績</v>
      </c>
      <c r="F19" s="430">
        <f>+IF(+'評価項目(標準)'!J18="","",+'評価項目(標準)'!J18)</f>
        <v>20</v>
      </c>
      <c r="G19" s="18">
        <f>+IF(+'評価項目(標準)'!I18="","",+'評価項目(標準)'!I18)</f>
        <v>20</v>
      </c>
      <c r="H19" s="22" t="str">
        <f>+IF(+'評価項目(標準)'!F18="","",+'評価項目(標準)'!F18)</f>
        <v>評価対象工事の実績あり</v>
      </c>
      <c r="I19" s="390"/>
      <c r="J19" s="366">
        <f>IF(I19="","",VLOOKUP(I19,'評価項目(標準)'!F18:I19,4,FALSE))</f>
      </c>
      <c r="K19" s="390"/>
      <c r="L19" s="366">
        <f>IF(K19="","",VLOOKUP(K19,'評価項目(標準)'!F18:I19,4,FALSE))</f>
      </c>
      <c r="M19" s="457">
        <f>IF(J19="","",IF(L19="","",ROUNDUP(AVERAGE(J19,L19),1)))</f>
      </c>
    </row>
    <row r="20" spans="2:13" ht="26.25" customHeight="1">
      <c r="B20" s="411"/>
      <c r="C20" s="372"/>
      <c r="D20" s="426"/>
      <c r="E20" s="421"/>
      <c r="F20" s="434"/>
      <c r="G20" s="18">
        <f>+IF(+'評価項目(標準)'!I19="","",+'評価項目(標準)'!I19)</f>
        <v>0</v>
      </c>
      <c r="H20" s="40" t="str">
        <f>+IF(+'評価項目(標準)'!F19="","",+'評価項目(標準)'!F19)</f>
        <v>評価対象工事の実績なし</v>
      </c>
      <c r="I20" s="391"/>
      <c r="J20" s="383"/>
      <c r="K20" s="391"/>
      <c r="L20" s="383"/>
      <c r="M20" s="459"/>
    </row>
    <row r="21" spans="1:13" ht="26.25" customHeight="1">
      <c r="A21" s="13"/>
      <c r="B21" s="411"/>
      <c r="C21" s="372"/>
      <c r="D21" s="407" t="str">
        <f>IF(+'評価項目(標準)'!D20="","",+'評価項目(標準)'!D20)</f>
        <v>工事成績</v>
      </c>
      <c r="E21" s="374" t="str">
        <f>IF(+'評価項目(標準)'!E20="","",+'評価項目(標準)'!E20)</f>
        <v>申告工事成績点又は総合点</v>
      </c>
      <c r="F21" s="430">
        <f>+IF(+'評価項目(標準)'!J20="","",+'評価項目(標準)'!J20)</f>
        <v>20</v>
      </c>
      <c r="G21" s="62">
        <f>IF(+'評価項目(標準)'!I20="","",+'評価項目(標準)'!I20)</f>
        <v>20</v>
      </c>
      <c r="H21" s="71" t="str">
        <f>IF(+'評価項目(標準)'!F20="","",+'評価項目(標準)'!F20)</f>
        <v>申告工事成績点が　９０点以上　の場合 </v>
      </c>
      <c r="I21" s="46" t="s">
        <v>124</v>
      </c>
      <c r="J21" s="430">
        <f>IF(COUNTA(I24,I27)=0,"",IF(COUNTA(I24,I27)=2,"入力は【申告工事成績点】、【総合点】のいずれかにして下さい",IF(AND(COUNTA(I24)=1,I22=""),"いずれの【申告工事成績点】なのか、「三重県、中部地整、近畿地整」より選択してください",IF(I27&gt;=970,5,IF(AND(I27&lt;970,I27&gt;=840),ROUNDDOWN((I27-840)/(970-840)*5,0),IF(I27&lt;840,0,)))+IF(I24&gt;=90,F21,IF(AND(I24&lt;75,I24&gt;=1),5,IF(AND(I24&lt;90,I24&gt;=75),(I24-75)+5))))))</f>
      </c>
      <c r="K21" s="46" t="s">
        <v>124</v>
      </c>
      <c r="L21" s="430">
        <f>IF(COUNTA(K24,K27)=0,"",IF(COUNTA(K24,K27)=2,"入力は【申告工事成績点】、【総合点】のいずれかにして下さい",IF(AND(COUNTA(K24)=1,K22=""),"いずれの【申告工事成績点】なのか、「三重県、中部地整、近畿地整」より選択してください",IF(K27&gt;=970,5,IF(AND(K27&lt;970,K27&gt;=840),ROUNDDOWN((K27-840)/(970-840)*5,0),IF(K27&lt;840,0,)))+IF(K24&gt;=90,F21,IF(AND(K24&lt;75,K24&gt;=1),5,IF(AND(K24&lt;90,K24&gt;=75),(K24-75)+5))))))</f>
      </c>
      <c r="M21" s="472">
        <f>IF(J21="","",IF(L21="","",IF(COUNTA(I24,I27,K24,K27)&gt;=3,"",IF(OR(ISTEXT(J21),ISTEXT(L21)),"",ROUNDUP(AVERAGE(J21,L21),1)))))</f>
      </c>
    </row>
    <row r="22" spans="1:13" ht="26.25" customHeight="1">
      <c r="A22" s="13"/>
      <c r="B22" s="411"/>
      <c r="C22" s="372"/>
      <c r="D22" s="414"/>
      <c r="E22" s="372"/>
      <c r="F22" s="431"/>
      <c r="G22" s="64">
        <f>IF(+'評価項目(標準)'!I21="","",+'評価項目(標準)'!I21)</f>
        <v>19</v>
      </c>
      <c r="H22" s="374" t="str">
        <f>IF(+'評価項目(標準)'!F21="","",+'評価項目(標準)'!F21)</f>
        <v>申告工事成績点が　７５点以上　９０点未満　の場合
計算式１ ＝ （申告工事成績点－７５点）＋５点</v>
      </c>
      <c r="I22" s="395"/>
      <c r="J22" s="431"/>
      <c r="K22" s="395"/>
      <c r="L22" s="431"/>
      <c r="M22" s="472"/>
    </row>
    <row r="23" spans="1:13" ht="26.25" customHeight="1">
      <c r="A23" s="13"/>
      <c r="B23" s="411"/>
      <c r="C23" s="372"/>
      <c r="D23" s="414"/>
      <c r="E23" s="372"/>
      <c r="F23" s="431"/>
      <c r="G23" s="65" t="str">
        <f>IF(+'評価項目(標準)'!I22="","",+'評価項目(標準)'!I22)</f>
        <v>～</v>
      </c>
      <c r="H23" s="372"/>
      <c r="I23" s="396"/>
      <c r="J23" s="431"/>
      <c r="K23" s="396"/>
      <c r="L23" s="431"/>
      <c r="M23" s="472">
        <f>J23</f>
        <v>0</v>
      </c>
    </row>
    <row r="24" spans="1:13" ht="26.25" customHeight="1">
      <c r="A24" s="13"/>
      <c r="B24" s="411"/>
      <c r="C24" s="372"/>
      <c r="D24" s="414"/>
      <c r="E24" s="372"/>
      <c r="F24" s="431"/>
      <c r="G24" s="63">
        <f>IF(+'評価項目(標準)'!I23="","",+'評価項目(標準)'!I23)</f>
        <v>5</v>
      </c>
      <c r="H24" s="421"/>
      <c r="I24" s="397"/>
      <c r="J24" s="431"/>
      <c r="K24" s="397"/>
      <c r="L24" s="431"/>
      <c r="M24" s="472"/>
    </row>
    <row r="25" spans="1:13" ht="26.25" customHeight="1">
      <c r="A25" s="13"/>
      <c r="B25" s="411"/>
      <c r="C25" s="372"/>
      <c r="D25" s="414"/>
      <c r="E25" s="372"/>
      <c r="F25" s="431"/>
      <c r="G25" s="62">
        <f>IF(+'評価項目(標準)'!I24="","",+'評価項目(標準)'!I24)</f>
        <v>5</v>
      </c>
      <c r="H25" s="71" t="str">
        <f>IF(+'評価項目(標準)'!F24="","",+'評価項目(標準)'!F24)</f>
        <v>申告工事成績点が　７５点未満　の場合</v>
      </c>
      <c r="I25" s="398"/>
      <c r="J25" s="431"/>
      <c r="K25" s="398"/>
      <c r="L25" s="431"/>
      <c r="M25" s="472">
        <f>J25</f>
        <v>0</v>
      </c>
    </row>
    <row r="26" spans="1:13" ht="26.25" customHeight="1">
      <c r="A26" s="13"/>
      <c r="B26" s="411"/>
      <c r="C26" s="372"/>
      <c r="D26" s="414">
        <f>IF(+'評価項目(標準)'!D35="","",+'評価項目(標準)'!D35)</f>
      </c>
      <c r="E26" s="372">
        <f>IF(+'評価項目(標準)'!E35="","",+'評価項目(標準)'!E35)</f>
      </c>
      <c r="F26" s="431"/>
      <c r="G26" s="62">
        <f>IF(+'評価項目(標準)'!I25="","",+'評価項目(標準)'!I25)</f>
        <v>5</v>
      </c>
      <c r="H26" s="71" t="str">
        <f>IF(+'評価項目(標準)'!F25="","",+'評価項目(標準)'!F25)</f>
        <v>総合点が　９７０点以上　の場合 </v>
      </c>
      <c r="I26" s="72" t="s">
        <v>121</v>
      </c>
      <c r="J26" s="431"/>
      <c r="K26" s="88" t="s">
        <v>121</v>
      </c>
      <c r="L26" s="431"/>
      <c r="M26" s="472"/>
    </row>
    <row r="27" spans="1:13" ht="26.25" customHeight="1">
      <c r="A27" s="13"/>
      <c r="B27" s="411"/>
      <c r="C27" s="372"/>
      <c r="D27" s="414"/>
      <c r="E27" s="372"/>
      <c r="F27" s="431"/>
      <c r="G27" s="64">
        <f>IF(+'評価項目(標準)'!I26="","",+'評価項目(標準)'!I26)</f>
        <v>4</v>
      </c>
      <c r="H27" s="374" t="str">
        <f>IF(+'評価項目(標準)'!F26="","",+'評価項目(標準)'!F26)</f>
        <v>総合点が　８４０点以上　９７０点未満　の場合
　　計算式２ ＝　（総合点－８４０）／（９７０－８４０）×５</v>
      </c>
      <c r="I27" s="423"/>
      <c r="J27" s="431"/>
      <c r="K27" s="423"/>
      <c r="L27" s="431"/>
      <c r="M27" s="472">
        <f>J27</f>
        <v>0</v>
      </c>
    </row>
    <row r="28" spans="1:13" ht="26.25" customHeight="1">
      <c r="A28" s="13"/>
      <c r="B28" s="411"/>
      <c r="C28" s="372"/>
      <c r="D28" s="414"/>
      <c r="E28" s="372"/>
      <c r="F28" s="431"/>
      <c r="G28" s="65" t="str">
        <f>IF(+'評価項目(標準)'!I27="","",+'評価項目(標準)'!I27)</f>
        <v>～</v>
      </c>
      <c r="H28" s="372"/>
      <c r="I28" s="423"/>
      <c r="J28" s="431"/>
      <c r="K28" s="423"/>
      <c r="L28" s="431"/>
      <c r="M28" s="472"/>
    </row>
    <row r="29" spans="1:13" ht="26.25" customHeight="1">
      <c r="A29" s="13"/>
      <c r="B29" s="411"/>
      <c r="C29" s="372"/>
      <c r="D29" s="414"/>
      <c r="E29" s="372"/>
      <c r="F29" s="431"/>
      <c r="G29" s="63">
        <f>IF(+'評価項目(標準)'!I28="","",+'評価項目(標準)'!I28)</f>
        <v>0</v>
      </c>
      <c r="H29" s="421"/>
      <c r="I29" s="423"/>
      <c r="J29" s="431"/>
      <c r="K29" s="423"/>
      <c r="L29" s="431"/>
      <c r="M29" s="472">
        <f>J29</f>
        <v>0</v>
      </c>
    </row>
    <row r="30" spans="1:13" ht="26.25" customHeight="1">
      <c r="A30" s="13"/>
      <c r="B30" s="411"/>
      <c r="C30" s="372"/>
      <c r="D30" s="415"/>
      <c r="E30" s="421"/>
      <c r="F30" s="434"/>
      <c r="G30" s="62">
        <f>IF(+'評価項目(標準)'!I29="","",+'評価項目(標準)'!I29)</f>
        <v>0</v>
      </c>
      <c r="H30" s="71" t="str">
        <f>IF(+'評価項目(標準)'!F29="","",+'評価項目(標準)'!F29)</f>
        <v>総合点が　８４０点未満　の場合</v>
      </c>
      <c r="I30" s="398"/>
      <c r="J30" s="434"/>
      <c r="K30" s="398"/>
      <c r="L30" s="434"/>
      <c r="M30" s="472"/>
    </row>
    <row r="31" spans="2:13" ht="26.25" customHeight="1">
      <c r="B31" s="411"/>
      <c r="C31" s="372"/>
      <c r="D31" s="375" t="str">
        <f>IF(+'評価項目(標準)'!D30="","",+'評価項目(標準)'!D30)</f>
        <v>品質マネジメント</v>
      </c>
      <c r="E31" s="375" t="str">
        <f>IF(+'評価項目(標準)'!E30="","",+'評価項目(標準)'!E30)</f>
        <v>品質マネジメントシステムの認証
（ ISO9000S）</v>
      </c>
      <c r="F31" s="416">
        <f>+IF(+'評価項目(標準)'!J30="","",+'評価項目(標準)'!J30)</f>
        <v>3</v>
      </c>
      <c r="G31" s="18">
        <f>+IF(+'評価項目(標準)'!I30="","",+'評価項目(標準)'!I30)</f>
        <v>3</v>
      </c>
      <c r="H31" s="22" t="str">
        <f>+IF(+'評価項目(標準)'!F30="","",+'評価項目(標準)'!F30)</f>
        <v>有</v>
      </c>
      <c r="I31" s="390"/>
      <c r="J31" s="381">
        <f>IF(I31="","",IF(I31=H31,G31,IF(I31=H32,G32)))</f>
      </c>
      <c r="K31" s="390"/>
      <c r="L31" s="381">
        <f>IF(K31="","",IF(K31=H31,G31,IF(K31=H32,G32)))</f>
      </c>
      <c r="M31" s="457">
        <f>IF(J31="","",IF(L31="","",ROUNDUP(AVERAGE(J31,L31),1)))</f>
      </c>
    </row>
    <row r="32" spans="2:13" ht="26.25" customHeight="1">
      <c r="B32" s="411"/>
      <c r="C32" s="372"/>
      <c r="D32" s="376"/>
      <c r="E32" s="418"/>
      <c r="F32" s="417"/>
      <c r="G32" s="18">
        <f>+IF(+'評価項目(標準)'!I31="","",+'評価項目(標準)'!I31)</f>
        <v>0</v>
      </c>
      <c r="H32" s="22" t="str">
        <f>+IF(+'評価項目(標準)'!F31="","",+'評価項目(標準)'!F31)</f>
        <v>無</v>
      </c>
      <c r="I32" s="391"/>
      <c r="J32" s="382"/>
      <c r="K32" s="391"/>
      <c r="L32" s="382"/>
      <c r="M32" s="459"/>
    </row>
    <row r="33" spans="2:13" ht="26.25" customHeight="1">
      <c r="B33" s="411"/>
      <c r="C33" s="372"/>
      <c r="D33" s="409" t="str">
        <f>IF(+'評価項目(標準)'!D32="","",+'評価項目(標準)'!D32)</f>
        <v>労働安全衛生管理</v>
      </c>
      <c r="E33" s="375" t="str">
        <f>IF(+'評価項目(標準)'!E32="","",+'評価項目(標準)'!E32)</f>
        <v>労働安全衛生マネジメントシステムの認証</v>
      </c>
      <c r="F33" s="416">
        <f>+IF(+'評価項目(標準)'!J32="","",+'評価項目(標準)'!J32)</f>
        <v>5</v>
      </c>
      <c r="G33" s="17">
        <v>5</v>
      </c>
      <c r="H33" s="9" t="str">
        <f>IF(+'評価項目(標準)'!F32="","",+'評価項目(標準)'!F32)</f>
        <v>有</v>
      </c>
      <c r="I33" s="422"/>
      <c r="J33" s="381">
        <f>IF(I33="","",IF(I33=H33,G33,IF(I33=H34,G34)))</f>
      </c>
      <c r="K33" s="422"/>
      <c r="L33" s="381">
        <f>IF(K33="","",IF(K33=H33,G33,IF(K33=H34,G34)))</f>
      </c>
      <c r="M33" s="457">
        <f>IF(J33="","",IF(L33="","",ROUNDUP(AVERAGE(J33,L33),1)))</f>
      </c>
    </row>
    <row r="34" spans="2:13" ht="26.25" customHeight="1">
      <c r="B34" s="411"/>
      <c r="C34" s="372"/>
      <c r="D34" s="413"/>
      <c r="E34" s="418"/>
      <c r="F34" s="417"/>
      <c r="G34" s="17">
        <v>0</v>
      </c>
      <c r="H34" s="20" t="str">
        <f>IF(+'評価項目(標準)'!F33="","",+'評価項目(標準)'!F33)</f>
        <v>無</v>
      </c>
      <c r="I34" s="422"/>
      <c r="J34" s="382"/>
      <c r="K34" s="422"/>
      <c r="L34" s="382"/>
      <c r="M34" s="459"/>
    </row>
    <row r="35" spans="2:13" ht="26.25" customHeight="1">
      <c r="B35" s="411"/>
      <c r="C35" s="372"/>
      <c r="D35" s="372" t="str">
        <f>IF(+'評価項目(標準)'!D34="","",+'評価項目(標準)'!D34)</f>
        <v>受注工事高</v>
      </c>
      <c r="E35" s="374" t="str">
        <f>IF(+'評価項目(標準)'!E34="","",+'評価項目(標準)'!E34)</f>
        <v>１級技術者１人あたりの公共機関等発注の
契約金額２千５百万円以上の土木一式工事の契約金額</v>
      </c>
      <c r="F35" s="430">
        <f>+IF(+'評価項目(標準)'!J34="","",+'評価項目(標準)'!J34)</f>
        <v>10</v>
      </c>
      <c r="G35" s="19">
        <f>IF(+'評価項目(標準)'!I34="","",+'評価項目(標準)'!I34)</f>
        <v>10</v>
      </c>
      <c r="H35" s="66" t="str">
        <f>IF(+'評価項目(標準)'!F34="","",+'評価項目(標準)'!F34)</f>
        <v>５千万円未満　の場合</v>
      </c>
      <c r="I35" s="47" t="s">
        <v>101</v>
      </c>
      <c r="J35" s="369">
        <f>IF(I36="","",IF(I36="－",0,IF(I36&lt;50000000,F35,IF(I36&lt;150000000,ROUNDDOWN(F35-((I36-50000000)*F35/100000000),0),IF(I36&gt;=150000000,0)))))</f>
      </c>
      <c r="K35" s="47" t="s">
        <v>101</v>
      </c>
      <c r="L35" s="369">
        <f>IF(K36="","",IF(K36="－",0,IF(K36&lt;50000000,F35,IF(K36&lt;150000000,ROUNDDOWN(F35-((K36-50000000)*F35/100000000),0),IF(K36&gt;=150000000,0)))))</f>
      </c>
      <c r="M35" s="457">
        <f>IF(J35="","",IF(L35="","",ROUNDUP(AVERAGE(J35,L35),1)))</f>
      </c>
    </row>
    <row r="36" spans="2:13" ht="26.25" customHeight="1">
      <c r="B36" s="411"/>
      <c r="C36" s="372"/>
      <c r="D36" s="372"/>
      <c r="E36" s="372"/>
      <c r="F36" s="431"/>
      <c r="G36" s="19">
        <f>IF(+'評価項目(標準)'!I35="","",+'評価項目(標準)'!I35)</f>
        <v>10</v>
      </c>
      <c r="H36" s="374" t="str">
        <f>IF(+'評価項目(標準)'!F35="","",+'評価項目(標準)'!F35)</f>
        <v>５千万円～１億５千万円未満　の場合
加算点　計算式３ ＝
１０ － 〔受注工事高－５千万円〕 × １０/１億円</v>
      </c>
      <c r="I36" s="393"/>
      <c r="J36" s="369"/>
      <c r="K36" s="393"/>
      <c r="L36" s="369"/>
      <c r="M36" s="444"/>
    </row>
    <row r="37" spans="2:13" ht="26.25" customHeight="1">
      <c r="B37" s="411"/>
      <c r="C37" s="372"/>
      <c r="D37" s="372"/>
      <c r="E37" s="372"/>
      <c r="F37" s="431"/>
      <c r="G37" s="435" t="str">
        <f>IF(+'評価項目(標準)'!I36="","",+'評価項目(標準)'!I36)</f>
        <v>～</v>
      </c>
      <c r="H37" s="372"/>
      <c r="I37" s="393"/>
      <c r="J37" s="369"/>
      <c r="K37" s="393"/>
      <c r="L37" s="369"/>
      <c r="M37" s="444"/>
    </row>
    <row r="38" spans="2:13" ht="26.25" customHeight="1">
      <c r="B38" s="411"/>
      <c r="C38" s="372"/>
      <c r="D38" s="372"/>
      <c r="E38" s="372"/>
      <c r="F38" s="431"/>
      <c r="G38" s="435"/>
      <c r="H38" s="372"/>
      <c r="I38" s="393"/>
      <c r="J38" s="369"/>
      <c r="K38" s="393"/>
      <c r="L38" s="369"/>
      <c r="M38" s="444"/>
    </row>
    <row r="39" spans="2:13" ht="26.25" customHeight="1">
      <c r="B39" s="411"/>
      <c r="C39" s="372"/>
      <c r="D39" s="372"/>
      <c r="E39" s="372"/>
      <c r="F39" s="431"/>
      <c r="G39" s="69">
        <f>IF(+'評価項目(標準)'!I37="","",+'評価項目(標準)'!I37)</f>
        <v>0</v>
      </c>
      <c r="H39" s="421"/>
      <c r="I39" s="393"/>
      <c r="J39" s="369"/>
      <c r="K39" s="393"/>
      <c r="L39" s="369"/>
      <c r="M39" s="444"/>
    </row>
    <row r="40" spans="2:13" ht="26.25" customHeight="1" thickBot="1">
      <c r="B40" s="412"/>
      <c r="C40" s="373"/>
      <c r="D40" s="373"/>
      <c r="E40" s="373"/>
      <c r="F40" s="432"/>
      <c r="G40" s="68">
        <f>IF(+'評価項目(標準)'!I38="","",+'評価項目(標準)'!I38)</f>
        <v>0</v>
      </c>
      <c r="H40" s="67" t="str">
        <f>IF(+'評価項目(標準)'!F38="","",+'評価項目(標準)'!F38)</f>
        <v>１億５千万円以上　の場合</v>
      </c>
      <c r="I40" s="394"/>
      <c r="J40" s="370"/>
      <c r="K40" s="394"/>
      <c r="L40" s="370"/>
      <c r="M40" s="458"/>
    </row>
    <row r="41" spans="2:13" ht="26.25" customHeight="1" thickTop="1">
      <c r="B41" s="387" t="str">
        <f>IF('評価項目(標準)'!B39="","",+'評価項目(標準)'!B39)</f>
        <v>技術者の能力</v>
      </c>
      <c r="C41" s="371" t="str">
        <f>IF(+'評価項目(標準)'!C39="","",+'評価項目(標準)'!C39)</f>
        <v>技術者の能力</v>
      </c>
      <c r="D41" s="371" t="str">
        <f>IF(+'評価項目(標準)'!D39="","",+'評価項目(標準)'!D39)</f>
        <v>配置予定技術者の
工事実績</v>
      </c>
      <c r="E41" s="371" t="str">
        <f>IF(+'評価項目(標準)'!E39="","",+'評価項目(標準)'!E39)</f>
        <v>主任（監理）技術者又は
現場代理人としての工事実績</v>
      </c>
      <c r="F41" s="449">
        <f>+IF(+'評価項目(標準)'!J39="","",+'評価項目(標準)'!J39)</f>
        <v>20</v>
      </c>
      <c r="G41" s="38">
        <f>+IF(+'評価項目(標準)'!I39="","",+'評価項目(標準)'!I39)</f>
        <v>20</v>
      </c>
      <c r="H41" s="39" t="str">
        <f>+IF(+'評価項目(標準)'!F39="","",+'評価項目(標準)'!F39)</f>
        <v>評価対象工事①の実績あり</v>
      </c>
      <c r="I41" s="402"/>
      <c r="J41" s="392">
        <f>IF(I41="","",VLOOKUP(I41,'評価項目(標準)'!F39:I41,4,FALSE))</f>
      </c>
      <c r="K41" s="402"/>
      <c r="L41" s="392">
        <f>IF(K41="","",VLOOKUP(K41,'評価項目(標準)'!F39:I41,4,FALSE))</f>
      </c>
      <c r="M41" s="460">
        <f>IF(J41="","",IF(L41="","",ROUNDUP(AVERAGE(J41,L41),1)))</f>
      </c>
    </row>
    <row r="42" spans="2:13" ht="26.25" customHeight="1">
      <c r="B42" s="388"/>
      <c r="C42" s="372"/>
      <c r="D42" s="372"/>
      <c r="E42" s="372"/>
      <c r="F42" s="431"/>
      <c r="G42" s="18">
        <f>+IF(+'評価項目(標準)'!I40="","",+'評価項目(標準)'!I40)</f>
        <v>15</v>
      </c>
      <c r="H42" s="22" t="str">
        <f>+IF(+'評価項目(標準)'!F40="","",+'評価項目(標準)'!F40)</f>
        <v>評価対象工事②の実績あり</v>
      </c>
      <c r="I42" s="377"/>
      <c r="J42" s="367"/>
      <c r="K42" s="377"/>
      <c r="L42" s="367"/>
      <c r="M42" s="461"/>
    </row>
    <row r="43" spans="2:13" ht="26.25" customHeight="1">
      <c r="B43" s="388"/>
      <c r="C43" s="372"/>
      <c r="D43" s="421"/>
      <c r="E43" s="421"/>
      <c r="F43" s="434"/>
      <c r="G43" s="18">
        <f>+IF(+'評価項目(標準)'!I41="","",+'評価項目(標準)'!I41)</f>
        <v>0</v>
      </c>
      <c r="H43" s="40" t="str">
        <f>+IF(+'評価項目(標準)'!F41="","",+'評価項目(標準)'!F41)</f>
        <v>評価対象工事の実績なし</v>
      </c>
      <c r="I43" s="377"/>
      <c r="J43" s="383"/>
      <c r="K43" s="377"/>
      <c r="L43" s="383"/>
      <c r="M43" s="461"/>
    </row>
    <row r="44" spans="2:13" ht="26.25" customHeight="1">
      <c r="B44" s="388"/>
      <c r="C44" s="372"/>
      <c r="D44" s="374" t="str">
        <f>IF(+'評価項目(標準)'!D42="","",+'評価項目(標準)'!D42)</f>
        <v>配置予定技術者のCPD（継続学習制度）取組実績</v>
      </c>
      <c r="E44" s="374" t="str">
        <f>IF(+'評価項目(標準)'!E42="","",+'評価項目(標準)'!E42)</f>
        <v>各団体が発行するCPDの取組実績</v>
      </c>
      <c r="F44" s="430">
        <f>+IF(+'評価項目(標準)'!J42="","",+'評価項目(標準)'!J42)</f>
        <v>5</v>
      </c>
      <c r="G44" s="18">
        <f>+IF(+'評価項目(標準)'!I42="","",+'評価項目(標準)'!I42)</f>
        <v>5</v>
      </c>
      <c r="H44" s="40" t="str">
        <f>+IF(+'評価項目(標準)'!F42="","",+'評価項目(標準)'!F42)</f>
        <v>換算後の単位数の合計が推奨単位以上</v>
      </c>
      <c r="I44" s="377"/>
      <c r="J44" s="366">
        <f>IF(I44="","",IF(I44=H44,G44,IF(I44=H45,G45,IF(I44=H46,G46))))</f>
      </c>
      <c r="K44" s="377"/>
      <c r="L44" s="366">
        <f>IF(K44="","",IF(K44=H44,G44,IF(K44=H45,G45,IF(K44=H46,G46))))</f>
      </c>
      <c r="M44" s="457">
        <f>IF(J44="","",IF(L44="","",ROUNDUP(AVERAGE(J44,L44),1)))</f>
      </c>
    </row>
    <row r="45" spans="2:13" ht="26.25" customHeight="1">
      <c r="B45" s="388"/>
      <c r="C45" s="372"/>
      <c r="D45" s="372"/>
      <c r="E45" s="372"/>
      <c r="F45" s="431"/>
      <c r="G45" s="18">
        <f>+IF(+'評価項目(標準)'!I43="","",+'評価項目(標準)'!I43)</f>
        <v>3</v>
      </c>
      <c r="H45" s="40" t="str">
        <f>+IF(+'評価項目(標準)'!F43="","",+'評価項目(標準)'!F43)</f>
        <v>換算後の単位数の合計が推奨単位の1/2以上</v>
      </c>
      <c r="I45" s="377"/>
      <c r="J45" s="367"/>
      <c r="K45" s="377"/>
      <c r="L45" s="367"/>
      <c r="M45" s="444"/>
    </row>
    <row r="46" spans="2:13" ht="26.25" customHeight="1" thickBot="1">
      <c r="B46" s="389"/>
      <c r="C46" s="373"/>
      <c r="D46" s="373"/>
      <c r="E46" s="373"/>
      <c r="F46" s="432"/>
      <c r="G46" s="94">
        <f>+IF(+'評価項目(標準)'!I44="","",+'評価項目(標準)'!I44)</f>
        <v>0</v>
      </c>
      <c r="H46" s="95" t="str">
        <f>+IF(+'評価項目(標準)'!F44="","",+'評価項目(標準)'!F44)</f>
        <v>換算後の単位数の合計が推奨単位の1/2未満</v>
      </c>
      <c r="I46" s="378"/>
      <c r="J46" s="368"/>
      <c r="K46" s="378"/>
      <c r="L46" s="368"/>
      <c r="M46" s="458"/>
    </row>
    <row r="47" spans="2:13" ht="61.5" customHeight="1" thickBot="1" thickTop="1">
      <c r="B47" s="464" t="str">
        <f>IF(+'評価項目(標準)'!B51="","",+'評価項目(標準)'!B51)</f>
        <v>総合評価方式の不履行による加算点の減点</v>
      </c>
      <c r="C47" s="465"/>
      <c r="D47" s="466"/>
      <c r="E47" s="450" t="str">
        <f>IF(+'評価項目(標準)'!E51="","",+'評価項目(標準)'!E51)</f>
        <v>当該工事の入札公告日が、四日市港管理組合が総合評価方式で発注した工事で不履行によるペナルティが課されている期間内である場合、「技術提案等不履行確定通知書等」に記載した減点を行います。</v>
      </c>
      <c r="F47" s="451"/>
      <c r="G47" s="452"/>
      <c r="H47" s="102" t="str">
        <f>IF('評価項目(標準)'!I51="","",+'評価項目(標準)'!I51)</f>
        <v>△　換算前
加算点満点
×1割
×件数</v>
      </c>
      <c r="I47" s="41"/>
      <c r="J47" s="31">
        <f>IF(+I47="",0,-(+'評価項目(標準)'!J52*0.1*I47))</f>
        <v>0</v>
      </c>
      <c r="K47" s="41"/>
      <c r="L47" s="57">
        <f>IF(+K47="",0,-(+'評価項目(標準)'!J52*0.1*K47))</f>
        <v>0</v>
      </c>
      <c r="M47" s="54">
        <f>IF(J47+L47=0,"",J47+L47)</f>
      </c>
    </row>
    <row r="48" spans="3:13" ht="26.25" customHeight="1" thickBot="1">
      <c r="C48" s="13"/>
      <c r="D48" s="99"/>
      <c r="E48" s="96"/>
      <c r="F48" s="97"/>
      <c r="G48" s="98"/>
      <c r="H48" s="13"/>
      <c r="I48" s="16" t="s">
        <v>51</v>
      </c>
      <c r="J48" s="32">
        <f>SUM(J6:J46)+SUM(J47:J47)</f>
        <v>0</v>
      </c>
      <c r="K48" s="16" t="s">
        <v>51</v>
      </c>
      <c r="L48" s="32">
        <f>SUM(L6:L46)+SUM(L47:L47)</f>
        <v>0</v>
      </c>
      <c r="M48" s="55">
        <f>ROUNDDOWN(SUM(M6:M46),0)+SUM(M47:M47)</f>
        <v>0</v>
      </c>
    </row>
    <row r="49" spans="9:11" ht="14.25" thickBot="1">
      <c r="I49" s="14"/>
      <c r="K49" s="14"/>
    </row>
    <row r="50" spans="1:15" s="12" customFormat="1" ht="21.75" customHeight="1">
      <c r="A50" s="10"/>
      <c r="B50" s="23" t="s">
        <v>45</v>
      </c>
      <c r="C50" s="24"/>
      <c r="D50" s="24"/>
      <c r="E50" s="25"/>
      <c r="F50" s="25"/>
      <c r="G50" s="25"/>
      <c r="H50" s="25"/>
      <c r="I50" s="25"/>
      <c r="J50" s="25"/>
      <c r="K50" s="25"/>
      <c r="L50" s="26"/>
      <c r="M50" s="10"/>
      <c r="N50" s="10"/>
      <c r="O50" s="10"/>
    </row>
    <row r="51" spans="1:15" s="12" customFormat="1" ht="21.75" customHeight="1">
      <c r="A51" s="10"/>
      <c r="B51" s="58" t="s">
        <v>95</v>
      </c>
      <c r="C51" s="48"/>
      <c r="D51" s="379" t="s">
        <v>68</v>
      </c>
      <c r="E51" s="379"/>
      <c r="F51" s="379"/>
      <c r="G51" s="379"/>
      <c r="H51" s="379"/>
      <c r="I51" s="379"/>
      <c r="J51" s="379"/>
      <c r="K51" s="50"/>
      <c r="L51" s="51"/>
      <c r="M51" s="10"/>
      <c r="N51" s="10"/>
      <c r="O51" s="10"/>
    </row>
    <row r="52" spans="2:12" ht="21.75" customHeight="1">
      <c r="B52" s="58" t="s">
        <v>97</v>
      </c>
      <c r="C52" s="49"/>
      <c r="D52" s="379" t="s">
        <v>69</v>
      </c>
      <c r="E52" s="379"/>
      <c r="F52" s="379"/>
      <c r="G52" s="379"/>
      <c r="H52" s="379"/>
      <c r="I52" s="379"/>
      <c r="J52" s="379"/>
      <c r="K52" s="50"/>
      <c r="L52" s="51"/>
    </row>
    <row r="53" spans="2:12" ht="21.75" customHeight="1">
      <c r="B53" s="75" t="s">
        <v>98</v>
      </c>
      <c r="C53" s="73" t="s">
        <v>96</v>
      </c>
      <c r="D53" s="74"/>
      <c r="E53" s="74"/>
      <c r="F53" s="74"/>
      <c r="G53" s="74"/>
      <c r="H53" s="74"/>
      <c r="I53" s="74"/>
      <c r="J53" s="74"/>
      <c r="K53" s="74"/>
      <c r="L53" s="76"/>
    </row>
    <row r="54" spans="2:12" ht="21.75" customHeight="1" thickBot="1">
      <c r="B54" s="78" t="s">
        <v>98</v>
      </c>
      <c r="C54" s="79" t="s">
        <v>126</v>
      </c>
      <c r="D54" s="27"/>
      <c r="E54" s="27"/>
      <c r="F54" s="27"/>
      <c r="G54" s="27"/>
      <c r="H54" s="27"/>
      <c r="I54" s="27"/>
      <c r="J54" s="27"/>
      <c r="K54" s="27"/>
      <c r="L54" s="28"/>
    </row>
    <row r="55" spans="2:12" ht="7.5" customHeight="1">
      <c r="B55" s="29"/>
      <c r="C55" s="29"/>
      <c r="D55" s="29"/>
      <c r="E55" s="30"/>
      <c r="F55" s="30"/>
      <c r="G55" s="30"/>
      <c r="H55" s="30"/>
      <c r="I55" s="30"/>
      <c r="J55" s="30"/>
      <c r="K55" s="30"/>
      <c r="L55" s="30"/>
    </row>
    <row r="56" spans="1:16" ht="23.25" customHeight="1">
      <c r="A56" s="453"/>
      <c r="B56" s="453"/>
      <c r="C56" s="453"/>
      <c r="D56" s="453"/>
      <c r="E56" s="453"/>
      <c r="F56" s="453"/>
      <c r="G56" s="453"/>
      <c r="H56" s="453"/>
      <c r="I56" s="453"/>
      <c r="J56" s="453"/>
      <c r="K56" s="453"/>
      <c r="L56" s="453"/>
      <c r="M56" s="453"/>
      <c r="N56" s="8"/>
      <c r="O56" s="8"/>
      <c r="P56" s="8"/>
    </row>
  </sheetData>
  <sheetProtection sheet="1" selectLockedCells="1"/>
  <mergeCells count="118">
    <mergeCell ref="A56:M56"/>
    <mergeCell ref="M21:M30"/>
    <mergeCell ref="J21:J30"/>
    <mergeCell ref="H22:H24"/>
    <mergeCell ref="H27:H29"/>
    <mergeCell ref="I27:I30"/>
    <mergeCell ref="K27:K30"/>
    <mergeCell ref="B6:B40"/>
    <mergeCell ref="C6:C12"/>
    <mergeCell ref="E6:E7"/>
    <mergeCell ref="H2:J2"/>
    <mergeCell ref="B4:C5"/>
    <mergeCell ref="D4:D5"/>
    <mergeCell ref="E4:E5"/>
    <mergeCell ref="F4:F5"/>
    <mergeCell ref="G4:H4"/>
    <mergeCell ref="I4:J4"/>
    <mergeCell ref="H3:M3"/>
    <mergeCell ref="M4:M5"/>
    <mergeCell ref="K4:L4"/>
    <mergeCell ref="F6:F7"/>
    <mergeCell ref="I6:I7"/>
    <mergeCell ref="C13:C18"/>
    <mergeCell ref="J6:J7"/>
    <mergeCell ref="D8:D12"/>
    <mergeCell ref="D6:D7"/>
    <mergeCell ref="E8:E9"/>
    <mergeCell ref="F8:F9"/>
    <mergeCell ref="I8:I9"/>
    <mergeCell ref="J8:J9"/>
    <mergeCell ref="I10:I12"/>
    <mergeCell ref="J10:J12"/>
    <mergeCell ref="E10:E12"/>
    <mergeCell ref="F10:F12"/>
    <mergeCell ref="D13:D18"/>
    <mergeCell ref="E13:E18"/>
    <mergeCell ref="F13:F18"/>
    <mergeCell ref="G13:H13"/>
    <mergeCell ref="I13:I18"/>
    <mergeCell ref="J13:J18"/>
    <mergeCell ref="I22:I23"/>
    <mergeCell ref="I24:I25"/>
    <mergeCell ref="E19:E20"/>
    <mergeCell ref="F19:F20"/>
    <mergeCell ref="I19:I20"/>
    <mergeCell ref="J19:J20"/>
    <mergeCell ref="D19:D20"/>
    <mergeCell ref="E31:E32"/>
    <mergeCell ref="F31:F32"/>
    <mergeCell ref="D21:D30"/>
    <mergeCell ref="E21:E30"/>
    <mergeCell ref="F21:F30"/>
    <mergeCell ref="E33:E34"/>
    <mergeCell ref="D31:D32"/>
    <mergeCell ref="B41:B46"/>
    <mergeCell ref="C41:C46"/>
    <mergeCell ref="D41:D43"/>
    <mergeCell ref="E41:E43"/>
    <mergeCell ref="I36:I40"/>
    <mergeCell ref="F41:F43"/>
    <mergeCell ref="D35:D40"/>
    <mergeCell ref="D44:D46"/>
    <mergeCell ref="J31:J32"/>
    <mergeCell ref="I33:I34"/>
    <mergeCell ref="J33:J34"/>
    <mergeCell ref="I31:I32"/>
    <mergeCell ref="F33:F34"/>
    <mergeCell ref="D33:D34"/>
    <mergeCell ref="L13:L18"/>
    <mergeCell ref="K8:K9"/>
    <mergeCell ref="B47:D47"/>
    <mergeCell ref="E35:E40"/>
    <mergeCell ref="F35:F40"/>
    <mergeCell ref="J35:J40"/>
    <mergeCell ref="G37:G38"/>
    <mergeCell ref="C19:C40"/>
    <mergeCell ref="I41:I43"/>
    <mergeCell ref="J41:J43"/>
    <mergeCell ref="L41:L43"/>
    <mergeCell ref="H36:H39"/>
    <mergeCell ref="D52:J52"/>
    <mergeCell ref="E47:G47"/>
    <mergeCell ref="K6:K7"/>
    <mergeCell ref="L6:L7"/>
    <mergeCell ref="L21:L30"/>
    <mergeCell ref="K10:K12"/>
    <mergeCell ref="L10:L12"/>
    <mergeCell ref="K13:K18"/>
    <mergeCell ref="K41:K43"/>
    <mergeCell ref="M31:M32"/>
    <mergeCell ref="D51:J51"/>
    <mergeCell ref="E44:E46"/>
    <mergeCell ref="F44:F46"/>
    <mergeCell ref="I44:I46"/>
    <mergeCell ref="J44:J46"/>
    <mergeCell ref="M33:M34"/>
    <mergeCell ref="M41:M43"/>
    <mergeCell ref="M44:M46"/>
    <mergeCell ref="F3:G3"/>
    <mergeCell ref="K22:K23"/>
    <mergeCell ref="K24:K25"/>
    <mergeCell ref="K19:K20"/>
    <mergeCell ref="L44:L46"/>
    <mergeCell ref="M6:M7"/>
    <mergeCell ref="L19:L20"/>
    <mergeCell ref="L8:L9"/>
    <mergeCell ref="M19:M20"/>
    <mergeCell ref="K44:K46"/>
    <mergeCell ref="M8:M9"/>
    <mergeCell ref="M35:M40"/>
    <mergeCell ref="M10:M12"/>
    <mergeCell ref="M13:M18"/>
    <mergeCell ref="K33:K34"/>
    <mergeCell ref="L33:L34"/>
    <mergeCell ref="L35:L40"/>
    <mergeCell ref="K31:K32"/>
    <mergeCell ref="L31:L32"/>
    <mergeCell ref="K36:K40"/>
  </mergeCells>
  <conditionalFormatting sqref="K13:K18">
    <cfRule type="cellIs" priority="49" dxfId="4" operator="equal" stopIfTrue="1">
      <formula>$F$13</formula>
    </cfRule>
  </conditionalFormatting>
  <conditionalFormatting sqref="I8:I9">
    <cfRule type="cellIs" priority="48" dxfId="4" operator="equal" stopIfTrue="1">
      <formula>$F$8</formula>
    </cfRule>
  </conditionalFormatting>
  <conditionalFormatting sqref="I10:I12">
    <cfRule type="cellIs" priority="47" dxfId="4" operator="equal" stopIfTrue="1">
      <formula>$F$10</formula>
    </cfRule>
  </conditionalFormatting>
  <conditionalFormatting sqref="I33:I34">
    <cfRule type="cellIs" priority="46" dxfId="4" operator="equal" stopIfTrue="1">
      <formula>$F$33</formula>
    </cfRule>
  </conditionalFormatting>
  <conditionalFormatting sqref="I13:I18">
    <cfRule type="cellIs" priority="45" dxfId="4" operator="equal" stopIfTrue="1">
      <formula>$F$13</formula>
    </cfRule>
  </conditionalFormatting>
  <conditionalFormatting sqref="I31:I32">
    <cfRule type="cellIs" priority="43" dxfId="4" operator="equal" stopIfTrue="1">
      <formula>$F$31</formula>
    </cfRule>
  </conditionalFormatting>
  <conditionalFormatting sqref="I19:I20 K19:K20">
    <cfRule type="cellIs" priority="42" dxfId="4" operator="equal" stopIfTrue="1">
      <formula>$F$19</formula>
    </cfRule>
  </conditionalFormatting>
  <conditionalFormatting sqref="I44:I46">
    <cfRule type="cellIs" priority="41" dxfId="4" operator="equal" stopIfTrue="1">
      <formula>$F$44</formula>
    </cfRule>
  </conditionalFormatting>
  <conditionalFormatting sqref="K8:K9">
    <cfRule type="cellIs" priority="36" dxfId="4" operator="equal" stopIfTrue="1">
      <formula>$F$8</formula>
    </cfRule>
  </conditionalFormatting>
  <conditionalFormatting sqref="K10:K12">
    <cfRule type="cellIs" priority="35" dxfId="4" operator="equal" stopIfTrue="1">
      <formula>$F$10</formula>
    </cfRule>
  </conditionalFormatting>
  <conditionalFormatting sqref="K33:K34">
    <cfRule type="cellIs" priority="34" dxfId="4" operator="equal" stopIfTrue="1">
      <formula>$F$33</formula>
    </cfRule>
  </conditionalFormatting>
  <conditionalFormatting sqref="K31:K32">
    <cfRule type="cellIs" priority="31" dxfId="4" operator="equal" stopIfTrue="1">
      <formula>$F$31</formula>
    </cfRule>
  </conditionalFormatting>
  <conditionalFormatting sqref="K44:K46">
    <cfRule type="cellIs" priority="29" dxfId="4" operator="equal" stopIfTrue="1">
      <formula>$F$44</formula>
    </cfRule>
  </conditionalFormatting>
  <conditionalFormatting sqref="K6">
    <cfRule type="cellIs" priority="28" dxfId="7" operator="equal" stopIfTrue="1">
      <formula>$F$6</formula>
    </cfRule>
  </conditionalFormatting>
  <conditionalFormatting sqref="I41:I43">
    <cfRule type="cellIs" priority="17" dxfId="0" operator="equal" stopIfTrue="1">
      <formula>$F$41</formula>
    </cfRule>
  </conditionalFormatting>
  <conditionalFormatting sqref="K41:K43">
    <cfRule type="cellIs" priority="11" dxfId="0" operator="equal" stopIfTrue="1">
      <formula>$F$41</formula>
    </cfRule>
  </conditionalFormatting>
  <conditionalFormatting sqref="I6:I7">
    <cfRule type="cellIs" priority="8" dxfId="4" operator="equal" stopIfTrue="1">
      <formula>$F$6</formula>
    </cfRule>
  </conditionalFormatting>
  <conditionalFormatting sqref="I27">
    <cfRule type="cellIs" priority="4" dxfId="0" operator="equal" stopIfTrue="1">
      <formula>様式１【経常ＪＶ用】!#REF!</formula>
    </cfRule>
  </conditionalFormatting>
  <conditionalFormatting sqref="K27">
    <cfRule type="cellIs" priority="3" dxfId="0" operator="equal" stopIfTrue="1">
      <formula>様式１【経常ＪＶ用】!#REF!</formula>
    </cfRule>
  </conditionalFormatting>
  <conditionalFormatting sqref="I21:I22">
    <cfRule type="cellIs" priority="2" dxfId="0" operator="equal" stopIfTrue="1">
      <formula>様式１【経常ＪＶ用】!#REF!</formula>
    </cfRule>
  </conditionalFormatting>
  <conditionalFormatting sqref="K21:K22">
    <cfRule type="cellIs" priority="1" dxfId="0" operator="equal" stopIfTrue="1">
      <formula>様式１【経常ＪＶ用】!#REF!</formula>
    </cfRule>
  </conditionalFormatting>
  <dataValidations count="12">
    <dataValidation type="list" allowBlank="1" showInputMessage="1" showErrorMessage="1" sqref="I41:I43 K41:K43">
      <formula1>$H$41:$H$43</formula1>
    </dataValidation>
    <dataValidation type="list" allowBlank="1" showInputMessage="1" showErrorMessage="1" sqref="I31:I32 K31:K32">
      <formula1>$H$31:$H$32</formula1>
    </dataValidation>
    <dataValidation type="list" allowBlank="1" showInputMessage="1" showErrorMessage="1" sqref="I33:I34 K33:K34">
      <formula1>$H$33:$H$34</formula1>
    </dataValidation>
    <dataValidation type="list" allowBlank="1" showInputMessage="1" showErrorMessage="1" sqref="I8:I9 K8:K9">
      <formula1>$H$8:$H$9</formula1>
    </dataValidation>
    <dataValidation type="list" allowBlank="1" showInputMessage="1" showErrorMessage="1" sqref="I10:I12 K10:K12">
      <formula1>$H$10:$H$12</formula1>
    </dataValidation>
    <dataValidation type="list" allowBlank="1" showInputMessage="1" showErrorMessage="1" sqref="I44:I46 K44:K46">
      <formula1>$H$44:$H$46</formula1>
    </dataValidation>
    <dataValidation type="list" allowBlank="1" showInputMessage="1" showErrorMessage="1" sqref="K13:K18 I13:I18">
      <formula1>$H$14:$H$18</formula1>
    </dataValidation>
    <dataValidation type="whole" allowBlank="1" showInputMessage="1" showErrorMessage="1" sqref="I24 K24">
      <formula1>1</formula1>
      <formula2>100</formula2>
    </dataValidation>
    <dataValidation type="whole" operator="greaterThanOrEqual" allowBlank="1" showInputMessage="1" showErrorMessage="1" sqref="I27:I30 K27:K30">
      <formula1>0</formula1>
    </dataValidation>
    <dataValidation type="list" allowBlank="1" showInputMessage="1" showErrorMessage="1" sqref="I6:I7">
      <formula1>$H$6:$H$7</formula1>
    </dataValidation>
    <dataValidation type="list" allowBlank="1" showInputMessage="1" showErrorMessage="1" sqref="K19:K20 I19:I20">
      <formula1>$H$19:$H$20</formula1>
    </dataValidation>
    <dataValidation type="list" allowBlank="1" showInputMessage="1" showErrorMessage="1" sqref="I22:I23 K22:K23">
      <formula1>"四日市港管理組合、三重県の工事評定点,中部地方整備局工事成績評定平均点,近畿地方整備局工事成績評定平均点"</formula1>
    </dataValidation>
  </dataValidations>
  <printOptions horizontalCentered="1"/>
  <pageMargins left="0.5905511811023623" right="0.1968503937007874" top="0.3937007874015748" bottom="0.3937007874015748" header="0" footer="0"/>
  <pageSetup fitToHeight="1" fitToWidth="1" horizontalDpi="600" verticalDpi="600" orientation="portrait" paperSize="9" scale="4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Q172"/>
  <sheetViews>
    <sheetView showGridLines="0" view="pageBreakPreview" zoomScale="80" zoomScaleNormal="85" zoomScaleSheetLayoutView="80" zoomScalePageLayoutView="0" workbookViewId="0" topLeftCell="A25">
      <selection activeCell="AI18" sqref="AI18:AJ19"/>
    </sheetView>
  </sheetViews>
  <sheetFormatPr defaultColWidth="3.125" defaultRowHeight="18" customHeight="1"/>
  <cols>
    <col min="1" max="84" width="3.875" style="7" customWidth="1"/>
    <col min="85" max="16384" width="3.125" style="7" customWidth="1"/>
  </cols>
  <sheetData>
    <row r="1" spans="1:68" ht="22.5" customHeight="1">
      <c r="A1" s="189" t="s">
        <v>173</v>
      </c>
      <c r="N1" s="183"/>
      <c r="O1" s="183"/>
      <c r="P1" s="183"/>
      <c r="Q1" s="182"/>
      <c r="R1" s="182"/>
      <c r="S1" s="182"/>
      <c r="T1" s="182"/>
      <c r="U1" s="182"/>
      <c r="V1" s="182"/>
      <c r="W1" s="182"/>
      <c r="X1" s="182"/>
      <c r="Y1" s="182"/>
      <c r="Z1" s="182"/>
      <c r="AA1" s="182"/>
      <c r="AB1" s="182"/>
      <c r="AC1" s="182"/>
      <c r="AD1" s="182"/>
      <c r="AE1" s="182"/>
      <c r="AF1" s="182"/>
      <c r="AG1" s="182"/>
      <c r="AH1" s="182"/>
      <c r="AI1" s="719" t="s">
        <v>171</v>
      </c>
      <c r="AJ1" s="720"/>
      <c r="AK1" s="720"/>
      <c r="AL1" s="720"/>
      <c r="AM1" s="720"/>
      <c r="AN1" s="720"/>
      <c r="AO1" s="720"/>
      <c r="AP1" s="720"/>
      <c r="AQ1" s="720"/>
      <c r="AR1" s="720"/>
      <c r="AS1" s="720"/>
      <c r="AT1" s="720"/>
      <c r="AU1" s="720"/>
      <c r="AV1" s="720"/>
      <c r="AW1" s="720"/>
      <c r="AX1" s="720"/>
      <c r="AY1" s="720"/>
      <c r="AZ1" s="720"/>
      <c r="BA1" s="720"/>
      <c r="BB1" s="720"/>
      <c r="BC1" s="720"/>
      <c r="BD1" s="720"/>
      <c r="BE1" s="720"/>
      <c r="BF1" s="720"/>
      <c r="BG1" s="720"/>
      <c r="BH1" s="720"/>
      <c r="BI1" s="720"/>
      <c r="BJ1" s="720"/>
      <c r="BK1" s="720"/>
      <c r="BL1" s="720"/>
      <c r="BM1" s="720"/>
      <c r="BN1" s="720"/>
      <c r="BO1" s="720"/>
      <c r="BP1" s="720"/>
    </row>
    <row r="2" spans="14:68" s="59" customFormat="1" ht="22.5" customHeight="1" thickBot="1">
      <c r="N2" s="721" t="s">
        <v>184</v>
      </c>
      <c r="O2" s="722"/>
      <c r="P2" s="723"/>
      <c r="Q2" s="724"/>
      <c r="R2" s="725"/>
      <c r="S2" s="725"/>
      <c r="T2" s="725"/>
      <c r="U2" s="725"/>
      <c r="V2" s="725"/>
      <c r="W2" s="725"/>
      <c r="X2" s="725"/>
      <c r="Y2" s="725"/>
      <c r="Z2" s="725"/>
      <c r="AA2" s="725"/>
      <c r="AB2" s="725"/>
      <c r="AC2" s="725"/>
      <c r="AD2" s="725"/>
      <c r="AE2" s="725"/>
      <c r="AF2" s="725"/>
      <c r="AG2" s="725"/>
      <c r="AH2" s="726"/>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c r="BJ2" s="519"/>
      <c r="BK2" s="519"/>
      <c r="BL2" s="519"/>
      <c r="BM2" s="519"/>
      <c r="BN2" s="519"/>
      <c r="BO2" s="519"/>
      <c r="BP2" s="519"/>
    </row>
    <row r="3" spans="1:68" s="59" customFormat="1" ht="15" customHeight="1">
      <c r="A3" s="727" t="s">
        <v>176</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9"/>
      <c r="AI3" s="727" t="s">
        <v>181</v>
      </c>
      <c r="AJ3" s="728"/>
      <c r="AK3" s="728"/>
      <c r="AL3" s="728"/>
      <c r="AM3" s="728"/>
      <c r="AN3" s="728"/>
      <c r="AO3" s="728"/>
      <c r="AP3" s="728"/>
      <c r="AQ3" s="728"/>
      <c r="AR3" s="728"/>
      <c r="AS3" s="728"/>
      <c r="AT3" s="728"/>
      <c r="AU3" s="728"/>
      <c r="AV3" s="728"/>
      <c r="AW3" s="728"/>
      <c r="AX3" s="728"/>
      <c r="AY3" s="728"/>
      <c r="AZ3" s="728"/>
      <c r="BA3" s="728"/>
      <c r="BB3" s="728"/>
      <c r="BC3" s="728"/>
      <c r="BD3" s="728"/>
      <c r="BE3" s="728"/>
      <c r="BF3" s="728"/>
      <c r="BG3" s="728"/>
      <c r="BH3" s="728"/>
      <c r="BI3" s="728"/>
      <c r="BJ3" s="728"/>
      <c r="BK3" s="728"/>
      <c r="BL3" s="728"/>
      <c r="BM3" s="728"/>
      <c r="BN3" s="728"/>
      <c r="BO3" s="728"/>
      <c r="BP3" s="729"/>
    </row>
    <row r="4" spans="1:68" s="59" customFormat="1" ht="15" customHeight="1">
      <c r="A4" s="678"/>
      <c r="B4" s="679"/>
      <c r="C4" s="679"/>
      <c r="D4" s="679"/>
      <c r="E4" s="679"/>
      <c r="F4" s="679"/>
      <c r="G4" s="679"/>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83"/>
      <c r="AI4" s="678"/>
      <c r="AJ4" s="679"/>
      <c r="AK4" s="679"/>
      <c r="AL4" s="679"/>
      <c r="AM4" s="679"/>
      <c r="AN4" s="679"/>
      <c r="AO4" s="679"/>
      <c r="AP4" s="679"/>
      <c r="AQ4" s="679"/>
      <c r="AR4" s="679"/>
      <c r="AS4" s="679"/>
      <c r="AT4" s="679"/>
      <c r="AU4" s="679"/>
      <c r="AV4" s="679"/>
      <c r="AW4" s="679"/>
      <c r="AX4" s="679"/>
      <c r="AY4" s="679"/>
      <c r="AZ4" s="679"/>
      <c r="BA4" s="679"/>
      <c r="BB4" s="679"/>
      <c r="BC4" s="679"/>
      <c r="BD4" s="679"/>
      <c r="BE4" s="679"/>
      <c r="BF4" s="679"/>
      <c r="BG4" s="679"/>
      <c r="BH4" s="679"/>
      <c r="BI4" s="679"/>
      <c r="BJ4" s="679"/>
      <c r="BK4" s="679"/>
      <c r="BL4" s="679"/>
      <c r="BM4" s="679"/>
      <c r="BN4" s="679"/>
      <c r="BO4" s="679"/>
      <c r="BP4" s="683"/>
    </row>
    <row r="5" spans="1:68" s="59" customFormat="1" ht="15" customHeight="1">
      <c r="A5" s="652" t="s">
        <v>79</v>
      </c>
      <c r="B5" s="653"/>
      <c r="C5" s="653"/>
      <c r="D5" s="654"/>
      <c r="E5" s="705" t="s">
        <v>160</v>
      </c>
      <c r="F5" s="706"/>
      <c r="G5" s="706"/>
      <c r="H5" s="706"/>
      <c r="I5" s="709"/>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1"/>
      <c r="AI5" s="688" t="s">
        <v>257</v>
      </c>
      <c r="AJ5" s="689"/>
      <c r="AK5" s="732" t="s">
        <v>161</v>
      </c>
      <c r="AL5" s="584"/>
      <c r="AM5" s="584"/>
      <c r="AN5" s="584"/>
      <c r="AO5" s="584"/>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733"/>
    </row>
    <row r="6" spans="1:68" s="59" customFormat="1" ht="15" customHeight="1">
      <c r="A6" s="655"/>
      <c r="B6" s="656"/>
      <c r="C6" s="656"/>
      <c r="D6" s="657"/>
      <c r="E6" s="707"/>
      <c r="F6" s="708"/>
      <c r="G6" s="708"/>
      <c r="H6" s="708"/>
      <c r="I6" s="712"/>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4"/>
      <c r="AI6" s="602"/>
      <c r="AJ6" s="601"/>
      <c r="AK6" s="587"/>
      <c r="AL6" s="587"/>
      <c r="AM6" s="587"/>
      <c r="AN6" s="587"/>
      <c r="AO6" s="587"/>
      <c r="AP6" s="587"/>
      <c r="AQ6" s="587"/>
      <c r="AR6" s="587"/>
      <c r="AS6" s="587"/>
      <c r="AT6" s="587"/>
      <c r="AU6" s="587"/>
      <c r="AV6" s="587"/>
      <c r="AW6" s="587"/>
      <c r="AX6" s="587"/>
      <c r="AY6" s="587"/>
      <c r="AZ6" s="587"/>
      <c r="BA6" s="587"/>
      <c r="BB6" s="587"/>
      <c r="BC6" s="587"/>
      <c r="BD6" s="587"/>
      <c r="BE6" s="587"/>
      <c r="BF6" s="587"/>
      <c r="BG6" s="587"/>
      <c r="BH6" s="587"/>
      <c r="BI6" s="587"/>
      <c r="BJ6" s="587"/>
      <c r="BK6" s="587"/>
      <c r="BL6" s="587"/>
      <c r="BM6" s="587"/>
      <c r="BN6" s="587"/>
      <c r="BO6" s="587"/>
      <c r="BP6" s="648"/>
    </row>
    <row r="7" spans="1:68" s="122" customFormat="1" ht="18.75" customHeight="1">
      <c r="A7" s="655"/>
      <c r="B7" s="656"/>
      <c r="C7" s="656"/>
      <c r="D7" s="657"/>
      <c r="E7" s="703" t="s">
        <v>147</v>
      </c>
      <c r="F7" s="704"/>
      <c r="G7" s="704"/>
      <c r="H7" s="704"/>
      <c r="I7" s="715" t="s">
        <v>210</v>
      </c>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717"/>
      <c r="AI7" s="600" t="s">
        <v>258</v>
      </c>
      <c r="AJ7" s="601"/>
      <c r="AK7" s="695" t="s">
        <v>259</v>
      </c>
      <c r="AL7" s="695"/>
      <c r="AM7" s="695"/>
      <c r="AN7" s="695"/>
      <c r="AO7" s="695"/>
      <c r="AP7" s="695"/>
      <c r="AQ7" s="695"/>
      <c r="AR7" s="695"/>
      <c r="AS7" s="695"/>
      <c r="AT7" s="695"/>
      <c r="AU7" s="695"/>
      <c r="AV7" s="695"/>
      <c r="AW7" s="695"/>
      <c r="AX7" s="695"/>
      <c r="AY7" s="695"/>
      <c r="AZ7" s="695"/>
      <c r="BA7" s="695"/>
      <c r="BB7" s="695"/>
      <c r="BC7" s="695"/>
      <c r="BD7" s="695"/>
      <c r="BE7" s="695"/>
      <c r="BF7" s="695"/>
      <c r="BG7" s="695"/>
      <c r="BH7" s="695"/>
      <c r="BI7" s="695"/>
      <c r="BJ7" s="695"/>
      <c r="BK7" s="695"/>
      <c r="BL7" s="695"/>
      <c r="BM7" s="695"/>
      <c r="BN7" s="695"/>
      <c r="BO7" s="695"/>
      <c r="BP7" s="718"/>
    </row>
    <row r="8" spans="1:68" s="122" customFormat="1" ht="15" customHeight="1">
      <c r="A8" s="655"/>
      <c r="B8" s="656"/>
      <c r="C8" s="656"/>
      <c r="D8" s="657"/>
      <c r="E8" s="705" t="s">
        <v>148</v>
      </c>
      <c r="F8" s="706"/>
      <c r="G8" s="706"/>
      <c r="H8" s="706"/>
      <c r="I8" s="709"/>
      <c r="J8" s="710"/>
      <c r="K8" s="710"/>
      <c r="L8" s="710"/>
      <c r="M8" s="710"/>
      <c r="N8" s="710"/>
      <c r="O8" s="710"/>
      <c r="P8" s="710"/>
      <c r="Q8" s="710"/>
      <c r="R8" s="710"/>
      <c r="S8" s="710"/>
      <c r="T8" s="710"/>
      <c r="U8" s="710"/>
      <c r="V8" s="710"/>
      <c r="W8" s="710"/>
      <c r="X8" s="710"/>
      <c r="Y8" s="710"/>
      <c r="Z8" s="710"/>
      <c r="AA8" s="710"/>
      <c r="AB8" s="710"/>
      <c r="AC8" s="710"/>
      <c r="AD8" s="710"/>
      <c r="AE8" s="710"/>
      <c r="AF8" s="710"/>
      <c r="AG8" s="710"/>
      <c r="AH8" s="711"/>
      <c r="AI8" s="602"/>
      <c r="AJ8" s="601"/>
      <c r="AK8" s="695"/>
      <c r="AL8" s="695"/>
      <c r="AM8" s="695"/>
      <c r="AN8" s="695"/>
      <c r="AO8" s="695"/>
      <c r="AP8" s="695"/>
      <c r="AQ8" s="695"/>
      <c r="AR8" s="695"/>
      <c r="AS8" s="695"/>
      <c r="AT8" s="695"/>
      <c r="AU8" s="695"/>
      <c r="AV8" s="695"/>
      <c r="AW8" s="695"/>
      <c r="AX8" s="695"/>
      <c r="AY8" s="695"/>
      <c r="AZ8" s="695"/>
      <c r="BA8" s="695"/>
      <c r="BB8" s="695"/>
      <c r="BC8" s="695"/>
      <c r="BD8" s="695"/>
      <c r="BE8" s="695"/>
      <c r="BF8" s="695"/>
      <c r="BG8" s="695"/>
      <c r="BH8" s="695"/>
      <c r="BI8" s="695"/>
      <c r="BJ8" s="695"/>
      <c r="BK8" s="695"/>
      <c r="BL8" s="695"/>
      <c r="BM8" s="695"/>
      <c r="BN8" s="695"/>
      <c r="BO8" s="695"/>
      <c r="BP8" s="718"/>
    </row>
    <row r="9" spans="1:68" s="122" customFormat="1" ht="15" customHeight="1">
      <c r="A9" s="655"/>
      <c r="B9" s="656"/>
      <c r="C9" s="656"/>
      <c r="D9" s="657"/>
      <c r="E9" s="707"/>
      <c r="F9" s="708"/>
      <c r="G9" s="708"/>
      <c r="H9" s="708"/>
      <c r="I9" s="712"/>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4"/>
      <c r="AI9" s="602"/>
      <c r="AJ9" s="601"/>
      <c r="AK9" s="695"/>
      <c r="AL9" s="695"/>
      <c r="AM9" s="695"/>
      <c r="AN9" s="695"/>
      <c r="AO9" s="695"/>
      <c r="AP9" s="695"/>
      <c r="AQ9" s="695"/>
      <c r="AR9" s="695"/>
      <c r="AS9" s="695"/>
      <c r="AT9" s="695"/>
      <c r="AU9" s="695"/>
      <c r="AV9" s="695"/>
      <c r="AW9" s="695"/>
      <c r="AX9" s="695"/>
      <c r="AY9" s="695"/>
      <c r="AZ9" s="695"/>
      <c r="BA9" s="695"/>
      <c r="BB9" s="695"/>
      <c r="BC9" s="695"/>
      <c r="BD9" s="695"/>
      <c r="BE9" s="695"/>
      <c r="BF9" s="695"/>
      <c r="BG9" s="695"/>
      <c r="BH9" s="695"/>
      <c r="BI9" s="695"/>
      <c r="BJ9" s="695"/>
      <c r="BK9" s="695"/>
      <c r="BL9" s="695"/>
      <c r="BM9" s="695"/>
      <c r="BN9" s="695"/>
      <c r="BO9" s="695"/>
      <c r="BP9" s="718"/>
    </row>
    <row r="10" spans="1:68" s="122" customFormat="1" ht="15" customHeight="1">
      <c r="A10" s="655"/>
      <c r="B10" s="656"/>
      <c r="C10" s="656"/>
      <c r="D10" s="657"/>
      <c r="E10" s="692" t="s">
        <v>149</v>
      </c>
      <c r="F10" s="656"/>
      <c r="G10" s="656"/>
      <c r="H10" s="656"/>
      <c r="I10" s="64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648"/>
      <c r="AI10" s="602" t="s">
        <v>260</v>
      </c>
      <c r="AJ10" s="601"/>
      <c r="AK10" s="695" t="s">
        <v>261</v>
      </c>
      <c r="AL10" s="587"/>
      <c r="AM10" s="587"/>
      <c r="AN10" s="587"/>
      <c r="AO10" s="587"/>
      <c r="AP10" s="587"/>
      <c r="AQ10" s="587"/>
      <c r="AR10" s="587"/>
      <c r="AS10" s="587"/>
      <c r="AT10" s="587"/>
      <c r="AU10" s="587"/>
      <c r="AV10" s="587"/>
      <c r="AW10" s="587"/>
      <c r="AX10" s="587"/>
      <c r="AY10" s="587"/>
      <c r="AZ10" s="587"/>
      <c r="BA10" s="587"/>
      <c r="BB10" s="587"/>
      <c r="BC10" s="587"/>
      <c r="BD10" s="587"/>
      <c r="BE10" s="587"/>
      <c r="BF10" s="587"/>
      <c r="BG10" s="587"/>
      <c r="BH10" s="587"/>
      <c r="BI10" s="587"/>
      <c r="BJ10" s="587"/>
      <c r="BK10" s="587"/>
      <c r="BL10" s="587"/>
      <c r="BM10" s="587"/>
      <c r="BN10" s="587"/>
      <c r="BO10" s="587"/>
      <c r="BP10" s="648"/>
    </row>
    <row r="11" spans="1:68" s="122" customFormat="1" ht="15" customHeight="1">
      <c r="A11" s="730"/>
      <c r="B11" s="694"/>
      <c r="C11" s="694"/>
      <c r="D11" s="731"/>
      <c r="E11" s="693"/>
      <c r="F11" s="694"/>
      <c r="G11" s="694"/>
      <c r="H11" s="694"/>
      <c r="I11" s="649"/>
      <c r="J11" s="650"/>
      <c r="K11" s="650"/>
      <c r="L11" s="650"/>
      <c r="M11" s="650"/>
      <c r="N11" s="650"/>
      <c r="O11" s="650"/>
      <c r="P11" s="650"/>
      <c r="Q11" s="650"/>
      <c r="R11" s="650"/>
      <c r="S11" s="650"/>
      <c r="T11" s="650"/>
      <c r="U11" s="650"/>
      <c r="V11" s="650"/>
      <c r="W11" s="650"/>
      <c r="X11" s="650"/>
      <c r="Y11" s="650"/>
      <c r="Z11" s="650"/>
      <c r="AA11" s="650"/>
      <c r="AB11" s="650"/>
      <c r="AC11" s="650"/>
      <c r="AD11" s="650"/>
      <c r="AE11" s="650"/>
      <c r="AF11" s="650"/>
      <c r="AG11" s="650"/>
      <c r="AH11" s="651"/>
      <c r="AI11" s="602"/>
      <c r="AJ11" s="601"/>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7"/>
      <c r="BL11" s="587"/>
      <c r="BM11" s="587"/>
      <c r="BN11" s="587"/>
      <c r="BO11" s="587"/>
      <c r="BP11" s="648"/>
    </row>
    <row r="12" spans="1:68" s="59" customFormat="1" ht="18.75" customHeight="1">
      <c r="A12" s="652" t="s">
        <v>323</v>
      </c>
      <c r="B12" s="653"/>
      <c r="C12" s="653"/>
      <c r="D12" s="654"/>
      <c r="E12" s="696" t="s">
        <v>187</v>
      </c>
      <c r="F12" s="697"/>
      <c r="G12" s="697"/>
      <c r="H12" s="697"/>
      <c r="I12" s="635"/>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c r="AH12" s="637"/>
      <c r="AI12" s="133"/>
      <c r="AJ12" s="134"/>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2"/>
    </row>
    <row r="13" spans="1:68" s="59" customFormat="1" ht="15" customHeight="1">
      <c r="A13" s="655"/>
      <c r="B13" s="656"/>
      <c r="C13" s="656"/>
      <c r="D13" s="657"/>
      <c r="E13" s="692" t="s">
        <v>188</v>
      </c>
      <c r="F13" s="656"/>
      <c r="G13" s="656"/>
      <c r="H13" s="656"/>
      <c r="I13" s="644"/>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6"/>
      <c r="AI13" s="181"/>
      <c r="AJ13" s="118"/>
      <c r="AK13" s="77"/>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35"/>
    </row>
    <row r="14" spans="1:68" s="59" customFormat="1" ht="15" customHeight="1">
      <c r="A14" s="655"/>
      <c r="B14" s="656"/>
      <c r="C14" s="656"/>
      <c r="D14" s="657"/>
      <c r="E14" s="692"/>
      <c r="F14" s="656"/>
      <c r="G14" s="656"/>
      <c r="H14" s="656"/>
      <c r="I14" s="64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648"/>
      <c r="AI14" s="133"/>
      <c r="AJ14" s="134"/>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35"/>
    </row>
    <row r="15" spans="1:68" s="59" customFormat="1" ht="15" customHeight="1" thickBot="1">
      <c r="A15" s="655"/>
      <c r="B15" s="656"/>
      <c r="C15" s="656"/>
      <c r="D15" s="657"/>
      <c r="E15" s="698"/>
      <c r="F15" s="699"/>
      <c r="G15" s="699"/>
      <c r="H15" s="699"/>
      <c r="I15" s="700"/>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2"/>
      <c r="AI15" s="173"/>
      <c r="AJ15" s="174"/>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70"/>
    </row>
    <row r="16" spans="1:69" s="59" customFormat="1" ht="15" customHeight="1" thickTop="1">
      <c r="A16" s="680" t="s">
        <v>175</v>
      </c>
      <c r="B16" s="681"/>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2"/>
      <c r="AI16" s="680" t="s">
        <v>182</v>
      </c>
      <c r="AJ16" s="681"/>
      <c r="AK16" s="681"/>
      <c r="AL16" s="681"/>
      <c r="AM16" s="681"/>
      <c r="AN16" s="681"/>
      <c r="AO16" s="681"/>
      <c r="AP16" s="681"/>
      <c r="AQ16" s="681"/>
      <c r="AR16" s="681"/>
      <c r="AS16" s="681"/>
      <c r="AT16" s="681"/>
      <c r="AU16" s="681"/>
      <c r="AV16" s="681"/>
      <c r="AW16" s="681"/>
      <c r="AX16" s="681"/>
      <c r="AY16" s="681"/>
      <c r="AZ16" s="681"/>
      <c r="BA16" s="681"/>
      <c r="BB16" s="681"/>
      <c r="BC16" s="681"/>
      <c r="BD16" s="681"/>
      <c r="BE16" s="681"/>
      <c r="BF16" s="681"/>
      <c r="BG16" s="681"/>
      <c r="BH16" s="681"/>
      <c r="BI16" s="681"/>
      <c r="BJ16" s="681"/>
      <c r="BK16" s="681"/>
      <c r="BL16" s="681"/>
      <c r="BM16" s="681"/>
      <c r="BN16" s="681"/>
      <c r="BO16" s="681"/>
      <c r="BP16" s="682"/>
      <c r="BQ16" s="136"/>
    </row>
    <row r="17" spans="1:69" s="59" customFormat="1" ht="15" customHeight="1">
      <c r="A17" s="678"/>
      <c r="B17" s="679"/>
      <c r="C17" s="679"/>
      <c r="D17" s="679"/>
      <c r="E17" s="679"/>
      <c r="F17" s="679"/>
      <c r="G17" s="679"/>
      <c r="H17" s="679"/>
      <c r="I17" s="679"/>
      <c r="J17" s="679"/>
      <c r="K17" s="679"/>
      <c r="L17" s="679"/>
      <c r="M17" s="679"/>
      <c r="N17" s="679"/>
      <c r="O17" s="679"/>
      <c r="P17" s="679"/>
      <c r="Q17" s="679"/>
      <c r="R17" s="679"/>
      <c r="S17" s="679"/>
      <c r="T17" s="679"/>
      <c r="U17" s="679"/>
      <c r="V17" s="679"/>
      <c r="W17" s="676"/>
      <c r="X17" s="676"/>
      <c r="Y17" s="676"/>
      <c r="Z17" s="676"/>
      <c r="AA17" s="676"/>
      <c r="AB17" s="676"/>
      <c r="AC17" s="679"/>
      <c r="AD17" s="679"/>
      <c r="AE17" s="679"/>
      <c r="AF17" s="679"/>
      <c r="AG17" s="679"/>
      <c r="AH17" s="683"/>
      <c r="AI17" s="678"/>
      <c r="AJ17" s="679"/>
      <c r="AK17" s="679"/>
      <c r="AL17" s="679"/>
      <c r="AM17" s="679"/>
      <c r="AN17" s="679"/>
      <c r="AO17" s="679"/>
      <c r="AP17" s="679"/>
      <c r="AQ17" s="679"/>
      <c r="AR17" s="679"/>
      <c r="AS17" s="679"/>
      <c r="AT17" s="679"/>
      <c r="AU17" s="679"/>
      <c r="AV17" s="679"/>
      <c r="AW17" s="679"/>
      <c r="AX17" s="679"/>
      <c r="AY17" s="679"/>
      <c r="AZ17" s="679"/>
      <c r="BA17" s="679"/>
      <c r="BB17" s="679"/>
      <c r="BC17" s="679"/>
      <c r="BD17" s="679"/>
      <c r="BE17" s="679"/>
      <c r="BF17" s="679"/>
      <c r="BG17" s="679"/>
      <c r="BH17" s="679"/>
      <c r="BI17" s="679"/>
      <c r="BJ17" s="679"/>
      <c r="BK17" s="679"/>
      <c r="BL17" s="679"/>
      <c r="BM17" s="679"/>
      <c r="BN17" s="679"/>
      <c r="BO17" s="679"/>
      <c r="BP17" s="683"/>
      <c r="BQ17" s="137"/>
    </row>
    <row r="18" spans="1:69" s="59" customFormat="1" ht="21.75" customHeight="1">
      <c r="A18" s="625" t="s">
        <v>29</v>
      </c>
      <c r="B18" s="626"/>
      <c r="C18" s="626"/>
      <c r="D18" s="627"/>
      <c r="E18" s="686" t="s">
        <v>189</v>
      </c>
      <c r="F18" s="687"/>
      <c r="G18" s="263" t="s">
        <v>190</v>
      </c>
      <c r="H18" s="70"/>
      <c r="I18" s="70"/>
      <c r="J18" s="70"/>
      <c r="K18" s="70"/>
      <c r="L18" s="70"/>
      <c r="M18" s="70"/>
      <c r="N18" s="70"/>
      <c r="O18" s="70"/>
      <c r="P18" s="70"/>
      <c r="Q18" s="70"/>
      <c r="R18" s="70"/>
      <c r="S18" s="70"/>
      <c r="T18" s="70"/>
      <c r="U18" s="70"/>
      <c r="V18" s="138"/>
      <c r="W18" s="70"/>
      <c r="X18" s="70"/>
      <c r="Y18" s="70"/>
      <c r="Z18" s="70"/>
      <c r="AA18" s="70"/>
      <c r="AB18" s="70"/>
      <c r="AC18" s="158"/>
      <c r="AD18" s="159"/>
      <c r="AE18" s="664" t="s">
        <v>256</v>
      </c>
      <c r="AF18" s="665"/>
      <c r="AG18" s="665"/>
      <c r="AH18" s="666"/>
      <c r="AI18" s="688" t="s">
        <v>191</v>
      </c>
      <c r="AJ18" s="689"/>
      <c r="AK18" s="690" t="s">
        <v>262</v>
      </c>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0"/>
      <c r="BK18" s="690"/>
      <c r="BL18" s="690"/>
      <c r="BM18" s="690"/>
      <c r="BN18" s="690"/>
      <c r="BO18" s="690"/>
      <c r="BP18" s="691"/>
      <c r="BQ18" s="139"/>
    </row>
    <row r="19" spans="1:69" s="59" customFormat="1" ht="22.5" customHeight="1">
      <c r="A19" s="628"/>
      <c r="B19" s="519"/>
      <c r="C19" s="519"/>
      <c r="D19" s="629"/>
      <c r="E19" s="686" t="s">
        <v>192</v>
      </c>
      <c r="F19" s="687"/>
      <c r="G19" s="263" t="s">
        <v>193</v>
      </c>
      <c r="H19" s="70"/>
      <c r="I19" s="70"/>
      <c r="J19" s="70"/>
      <c r="K19" s="70"/>
      <c r="L19" s="70"/>
      <c r="M19" s="70"/>
      <c r="N19" s="70"/>
      <c r="O19" s="70"/>
      <c r="P19" s="70"/>
      <c r="Q19" s="70"/>
      <c r="R19" s="70"/>
      <c r="S19" s="70"/>
      <c r="T19" s="70"/>
      <c r="U19" s="70"/>
      <c r="V19" s="138"/>
      <c r="W19" s="70"/>
      <c r="X19" s="70"/>
      <c r="Y19" s="70"/>
      <c r="Z19" s="70"/>
      <c r="AA19" s="70"/>
      <c r="AB19" s="70"/>
      <c r="AC19" s="158"/>
      <c r="AD19" s="159"/>
      <c r="AE19" s="664" t="s">
        <v>256</v>
      </c>
      <c r="AF19" s="665"/>
      <c r="AG19" s="665"/>
      <c r="AH19" s="666"/>
      <c r="AI19" s="602"/>
      <c r="AJ19" s="601"/>
      <c r="AK19" s="623"/>
      <c r="AL19" s="623"/>
      <c r="AM19" s="623"/>
      <c r="AN19" s="623"/>
      <c r="AO19" s="623"/>
      <c r="AP19" s="623"/>
      <c r="AQ19" s="623"/>
      <c r="AR19" s="623"/>
      <c r="AS19" s="623"/>
      <c r="AT19" s="623"/>
      <c r="AU19" s="623"/>
      <c r="AV19" s="623"/>
      <c r="AW19" s="623"/>
      <c r="AX19" s="623"/>
      <c r="AY19" s="623"/>
      <c r="AZ19" s="623"/>
      <c r="BA19" s="623"/>
      <c r="BB19" s="623"/>
      <c r="BC19" s="623"/>
      <c r="BD19" s="623"/>
      <c r="BE19" s="623"/>
      <c r="BF19" s="623"/>
      <c r="BG19" s="623"/>
      <c r="BH19" s="623"/>
      <c r="BI19" s="623"/>
      <c r="BJ19" s="623"/>
      <c r="BK19" s="623"/>
      <c r="BL19" s="623"/>
      <c r="BM19" s="623"/>
      <c r="BN19" s="623"/>
      <c r="BO19" s="623"/>
      <c r="BP19" s="624"/>
      <c r="BQ19" s="137"/>
    </row>
    <row r="20" spans="1:68" s="59" customFormat="1" ht="22.5" customHeight="1">
      <c r="A20" s="628"/>
      <c r="B20" s="519"/>
      <c r="C20" s="519"/>
      <c r="D20" s="629"/>
      <c r="E20" s="686" t="s">
        <v>194</v>
      </c>
      <c r="F20" s="687"/>
      <c r="G20" s="263" t="s">
        <v>195</v>
      </c>
      <c r="H20" s="70"/>
      <c r="I20" s="70"/>
      <c r="J20" s="70"/>
      <c r="K20" s="70"/>
      <c r="L20" s="70"/>
      <c r="M20" s="70"/>
      <c r="N20" s="70"/>
      <c r="O20" s="70"/>
      <c r="P20" s="70"/>
      <c r="Q20" s="70"/>
      <c r="R20" s="70"/>
      <c r="S20" s="70"/>
      <c r="T20" s="70"/>
      <c r="U20" s="70"/>
      <c r="V20" s="138"/>
      <c r="W20" s="70"/>
      <c r="X20" s="70"/>
      <c r="Y20" s="70"/>
      <c r="Z20" s="70"/>
      <c r="AA20" s="70"/>
      <c r="AB20" s="70"/>
      <c r="AC20" s="158"/>
      <c r="AD20" s="159"/>
      <c r="AE20" s="664" t="s">
        <v>256</v>
      </c>
      <c r="AF20" s="665"/>
      <c r="AG20" s="665"/>
      <c r="AH20" s="666"/>
      <c r="AI20" s="140"/>
      <c r="AJ20" s="118"/>
      <c r="AK20" s="77"/>
      <c r="AL20" s="61"/>
      <c r="AM20" s="60"/>
      <c r="AN20" s="60"/>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141"/>
    </row>
    <row r="21" spans="1:68" s="59" customFormat="1" ht="22.5" customHeight="1">
      <c r="A21" s="628"/>
      <c r="B21" s="519"/>
      <c r="C21" s="519"/>
      <c r="D21" s="629"/>
      <c r="E21" s="667" t="s">
        <v>196</v>
      </c>
      <c r="F21" s="626"/>
      <c r="G21" s="263" t="s">
        <v>116</v>
      </c>
      <c r="H21" s="186"/>
      <c r="I21" s="186"/>
      <c r="J21" s="186"/>
      <c r="K21" s="186"/>
      <c r="L21" s="186"/>
      <c r="M21" s="111"/>
      <c r="N21" s="111"/>
      <c r="O21" s="111"/>
      <c r="P21" s="111"/>
      <c r="Q21" s="111"/>
      <c r="R21" s="111"/>
      <c r="S21" s="111"/>
      <c r="T21" s="111"/>
      <c r="U21" s="111"/>
      <c r="V21" s="111"/>
      <c r="W21" s="111"/>
      <c r="X21" s="111"/>
      <c r="Y21" s="111"/>
      <c r="Z21" s="111"/>
      <c r="AA21" s="111"/>
      <c r="AB21" s="111"/>
      <c r="AC21" s="160"/>
      <c r="AD21" s="160"/>
      <c r="AE21" s="670" t="s">
        <v>256</v>
      </c>
      <c r="AF21" s="547"/>
      <c r="AG21" s="547"/>
      <c r="AH21" s="671"/>
      <c r="AI21" s="140"/>
      <c r="AJ21" s="118"/>
      <c r="AK21" s="77"/>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141"/>
    </row>
    <row r="22" spans="1:68" s="59" customFormat="1" ht="22.5" customHeight="1" thickBot="1">
      <c r="A22" s="684"/>
      <c r="B22" s="669"/>
      <c r="C22" s="669"/>
      <c r="D22" s="685"/>
      <c r="E22" s="668"/>
      <c r="F22" s="669"/>
      <c r="G22" s="264" t="s">
        <v>117</v>
      </c>
      <c r="H22" s="264"/>
      <c r="I22" s="264"/>
      <c r="J22" s="264"/>
      <c r="K22" s="264"/>
      <c r="L22" s="264"/>
      <c r="M22" s="142"/>
      <c r="N22" s="142"/>
      <c r="O22" s="142"/>
      <c r="P22" s="142"/>
      <c r="Q22" s="142"/>
      <c r="R22" s="142"/>
      <c r="S22" s="142"/>
      <c r="T22" s="142"/>
      <c r="U22" s="142"/>
      <c r="V22" s="142"/>
      <c r="W22" s="142"/>
      <c r="X22" s="142"/>
      <c r="Y22" s="142"/>
      <c r="Z22" s="142"/>
      <c r="AA22" s="142"/>
      <c r="AB22" s="142"/>
      <c r="AC22" s="161"/>
      <c r="AD22" s="161"/>
      <c r="AE22" s="672" t="s">
        <v>256</v>
      </c>
      <c r="AF22" s="673"/>
      <c r="AG22" s="673"/>
      <c r="AH22" s="674"/>
      <c r="AI22" s="143"/>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5"/>
    </row>
    <row r="23" spans="1:68" s="59" customFormat="1" ht="15" customHeight="1" thickTop="1">
      <c r="A23" s="675" t="s">
        <v>174</v>
      </c>
      <c r="B23" s="676"/>
      <c r="C23" s="676"/>
      <c r="D23" s="676"/>
      <c r="E23" s="676"/>
      <c r="F23" s="676"/>
      <c r="G23" s="676"/>
      <c r="H23" s="676"/>
      <c r="I23" s="676"/>
      <c r="J23" s="676"/>
      <c r="K23" s="676"/>
      <c r="L23" s="676"/>
      <c r="M23" s="676"/>
      <c r="N23" s="676"/>
      <c r="O23" s="676"/>
      <c r="P23" s="676"/>
      <c r="Q23" s="676"/>
      <c r="R23" s="676"/>
      <c r="S23" s="676"/>
      <c r="T23" s="676"/>
      <c r="U23" s="676"/>
      <c r="V23" s="676"/>
      <c r="W23" s="676"/>
      <c r="X23" s="676"/>
      <c r="Y23" s="676"/>
      <c r="Z23" s="676"/>
      <c r="AA23" s="676"/>
      <c r="AB23" s="676"/>
      <c r="AC23" s="676"/>
      <c r="AD23" s="676"/>
      <c r="AE23" s="676"/>
      <c r="AF23" s="676"/>
      <c r="AG23" s="676"/>
      <c r="AH23" s="677"/>
      <c r="AI23" s="680" t="s">
        <v>183</v>
      </c>
      <c r="AJ23" s="681"/>
      <c r="AK23" s="681"/>
      <c r="AL23" s="681"/>
      <c r="AM23" s="681"/>
      <c r="AN23" s="681"/>
      <c r="AO23" s="681"/>
      <c r="AP23" s="681"/>
      <c r="AQ23" s="681"/>
      <c r="AR23" s="681"/>
      <c r="AS23" s="681"/>
      <c r="AT23" s="681"/>
      <c r="AU23" s="681"/>
      <c r="AV23" s="681"/>
      <c r="AW23" s="681"/>
      <c r="AX23" s="681"/>
      <c r="AY23" s="681"/>
      <c r="AZ23" s="681"/>
      <c r="BA23" s="681"/>
      <c r="BB23" s="681"/>
      <c r="BC23" s="681"/>
      <c r="BD23" s="681"/>
      <c r="BE23" s="681"/>
      <c r="BF23" s="681"/>
      <c r="BG23" s="681"/>
      <c r="BH23" s="681"/>
      <c r="BI23" s="681"/>
      <c r="BJ23" s="681"/>
      <c r="BK23" s="681"/>
      <c r="BL23" s="681"/>
      <c r="BM23" s="681"/>
      <c r="BN23" s="681"/>
      <c r="BO23" s="681"/>
      <c r="BP23" s="682"/>
    </row>
    <row r="24" spans="1:68" s="59" customFormat="1" ht="15" customHeight="1">
      <c r="A24" s="678"/>
      <c r="B24" s="679"/>
      <c r="C24" s="679"/>
      <c r="D24" s="679"/>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7"/>
      <c r="AI24" s="678"/>
      <c r="AJ24" s="679"/>
      <c r="AK24" s="679"/>
      <c r="AL24" s="679"/>
      <c r="AM24" s="679"/>
      <c r="AN24" s="679"/>
      <c r="AO24" s="679"/>
      <c r="AP24" s="679"/>
      <c r="AQ24" s="679"/>
      <c r="AR24" s="679"/>
      <c r="AS24" s="679"/>
      <c r="AT24" s="679"/>
      <c r="AU24" s="679"/>
      <c r="AV24" s="679"/>
      <c r="AW24" s="679"/>
      <c r="AX24" s="679"/>
      <c r="AY24" s="679"/>
      <c r="AZ24" s="679"/>
      <c r="BA24" s="679"/>
      <c r="BB24" s="679"/>
      <c r="BC24" s="679"/>
      <c r="BD24" s="679"/>
      <c r="BE24" s="679"/>
      <c r="BF24" s="679"/>
      <c r="BG24" s="679"/>
      <c r="BH24" s="679"/>
      <c r="BI24" s="679"/>
      <c r="BJ24" s="679"/>
      <c r="BK24" s="679"/>
      <c r="BL24" s="679"/>
      <c r="BM24" s="679"/>
      <c r="BN24" s="679"/>
      <c r="BO24" s="679"/>
      <c r="BP24" s="683"/>
    </row>
    <row r="25" spans="1:68" s="59" customFormat="1" ht="18.75" customHeight="1">
      <c r="A25" s="625" t="s">
        <v>75</v>
      </c>
      <c r="B25" s="626"/>
      <c r="C25" s="626"/>
      <c r="D25" s="627"/>
      <c r="E25" s="633" t="s">
        <v>187</v>
      </c>
      <c r="F25" s="634"/>
      <c r="G25" s="634"/>
      <c r="H25" s="634"/>
      <c r="I25" s="635"/>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7"/>
      <c r="AI25" s="184"/>
      <c r="AJ25" s="185"/>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7"/>
    </row>
    <row r="26" spans="1:68" s="59" customFormat="1" ht="15" customHeight="1">
      <c r="A26" s="628"/>
      <c r="B26" s="519"/>
      <c r="C26" s="519"/>
      <c r="D26" s="629"/>
      <c r="E26" s="638" t="s">
        <v>188</v>
      </c>
      <c r="F26" s="639"/>
      <c r="G26" s="639"/>
      <c r="H26" s="639"/>
      <c r="I26" s="644"/>
      <c r="J26" s="645"/>
      <c r="K26" s="645"/>
      <c r="L26" s="645"/>
      <c r="M26" s="645"/>
      <c r="N26" s="645"/>
      <c r="O26" s="645"/>
      <c r="P26" s="645"/>
      <c r="Q26" s="645"/>
      <c r="R26" s="645"/>
      <c r="S26" s="645"/>
      <c r="T26" s="645"/>
      <c r="U26" s="645"/>
      <c r="V26" s="645"/>
      <c r="W26" s="645"/>
      <c r="X26" s="645"/>
      <c r="Y26" s="645"/>
      <c r="Z26" s="645"/>
      <c r="AA26" s="645"/>
      <c r="AB26" s="645"/>
      <c r="AC26" s="645"/>
      <c r="AD26" s="645"/>
      <c r="AE26" s="645"/>
      <c r="AF26" s="645"/>
      <c r="AG26" s="645"/>
      <c r="AH26" s="646"/>
      <c r="AI26" s="133"/>
      <c r="AJ26" s="134"/>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35"/>
    </row>
    <row r="27" spans="1:68" s="59" customFormat="1" ht="15" customHeight="1">
      <c r="A27" s="628"/>
      <c r="B27" s="519"/>
      <c r="C27" s="519"/>
      <c r="D27" s="629"/>
      <c r="E27" s="640"/>
      <c r="F27" s="641"/>
      <c r="G27" s="641"/>
      <c r="H27" s="641"/>
      <c r="I27" s="64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648"/>
      <c r="AI27" s="133"/>
      <c r="AJ27" s="134"/>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35"/>
    </row>
    <row r="28" spans="1:68" s="59" customFormat="1" ht="15" customHeight="1">
      <c r="A28" s="630"/>
      <c r="B28" s="631"/>
      <c r="C28" s="631"/>
      <c r="D28" s="632"/>
      <c r="E28" s="642"/>
      <c r="F28" s="643"/>
      <c r="G28" s="643"/>
      <c r="H28" s="643"/>
      <c r="I28" s="649"/>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1"/>
      <c r="AI28" s="188" t="s">
        <v>145</v>
      </c>
      <c r="AJ28" s="134"/>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35"/>
    </row>
    <row r="29" spans="1:68" s="59" customFormat="1" ht="34.5" customHeight="1">
      <c r="A29" s="652" t="s">
        <v>0</v>
      </c>
      <c r="B29" s="653"/>
      <c r="C29" s="653"/>
      <c r="D29" s="654"/>
      <c r="E29" s="658" t="s">
        <v>291</v>
      </c>
      <c r="F29" s="659"/>
      <c r="G29" s="662" t="s">
        <v>289</v>
      </c>
      <c r="H29" s="662"/>
      <c r="I29" s="662"/>
      <c r="J29" s="662"/>
      <c r="K29" s="662"/>
      <c r="L29" s="662"/>
      <c r="M29" s="662"/>
      <c r="N29" s="662"/>
      <c r="O29" s="662"/>
      <c r="P29" s="662"/>
      <c r="Q29" s="662"/>
      <c r="R29" s="662"/>
      <c r="S29" s="620">
        <v>84</v>
      </c>
      <c r="T29" s="620"/>
      <c r="U29" s="620">
        <v>75</v>
      </c>
      <c r="V29" s="620"/>
      <c r="W29" s="620">
        <v>91</v>
      </c>
      <c r="X29" s="620"/>
      <c r="Y29" s="620"/>
      <c r="Z29" s="620"/>
      <c r="AA29" s="620"/>
      <c r="AB29" s="620"/>
      <c r="AC29" s="621" t="s">
        <v>162</v>
      </c>
      <c r="AD29" s="621"/>
      <c r="AE29" s="621"/>
      <c r="AF29" s="621"/>
      <c r="AG29" s="621"/>
      <c r="AH29" s="622"/>
      <c r="AI29" s="602" t="s">
        <v>191</v>
      </c>
      <c r="AJ29" s="601"/>
      <c r="AK29" s="623" t="s">
        <v>163</v>
      </c>
      <c r="AL29" s="623"/>
      <c r="AM29" s="623"/>
      <c r="AN29" s="623"/>
      <c r="AO29" s="623"/>
      <c r="AP29" s="623"/>
      <c r="AQ29" s="623"/>
      <c r="AR29" s="623"/>
      <c r="AS29" s="623"/>
      <c r="AT29" s="623"/>
      <c r="AU29" s="623"/>
      <c r="AV29" s="623"/>
      <c r="AW29" s="623"/>
      <c r="AX29" s="623"/>
      <c r="AY29" s="623"/>
      <c r="AZ29" s="623"/>
      <c r="BA29" s="623"/>
      <c r="BB29" s="623"/>
      <c r="BC29" s="623"/>
      <c r="BD29" s="623"/>
      <c r="BE29" s="623"/>
      <c r="BF29" s="623"/>
      <c r="BG29" s="623"/>
      <c r="BH29" s="623"/>
      <c r="BI29" s="623"/>
      <c r="BJ29" s="623"/>
      <c r="BK29" s="623"/>
      <c r="BL29" s="623"/>
      <c r="BM29" s="623"/>
      <c r="BN29" s="623"/>
      <c r="BO29" s="623"/>
      <c r="BP29" s="624"/>
    </row>
    <row r="30" spans="1:68" s="59" customFormat="1" ht="34.5" customHeight="1">
      <c r="A30" s="655"/>
      <c r="B30" s="656"/>
      <c r="C30" s="656"/>
      <c r="D30" s="657"/>
      <c r="E30" s="640"/>
      <c r="F30" s="660"/>
      <c r="G30" s="663"/>
      <c r="H30" s="663"/>
      <c r="I30" s="663"/>
      <c r="J30" s="663"/>
      <c r="K30" s="663"/>
      <c r="L30" s="663"/>
      <c r="M30" s="663"/>
      <c r="N30" s="663"/>
      <c r="O30" s="663"/>
      <c r="P30" s="663"/>
      <c r="Q30" s="663"/>
      <c r="R30" s="663"/>
      <c r="S30" s="617"/>
      <c r="T30" s="617"/>
      <c r="U30" s="617"/>
      <c r="V30" s="617"/>
      <c r="W30" s="617"/>
      <c r="X30" s="617"/>
      <c r="Y30" s="617"/>
      <c r="Z30" s="617"/>
      <c r="AA30" s="617"/>
      <c r="AB30" s="617"/>
      <c r="AC30" s="619">
        <f>IF(COUNTA(S29:AB32)&gt;10,"入力ができるのは10件までです",(IF(COUNTA(S29:AB32)=0,"",ROUNDDOWN(((SUM(S29:AB32)-(COUNTA(S31:AB32)*6)+75))/(COUNTA(S29:AB32)+1),0))))</f>
        <v>80</v>
      </c>
      <c r="AD30" s="619"/>
      <c r="AE30" s="619"/>
      <c r="AF30" s="619"/>
      <c r="AG30" s="619"/>
      <c r="AH30" s="622" t="s">
        <v>54</v>
      </c>
      <c r="AI30" s="602"/>
      <c r="AJ30" s="601"/>
      <c r="AK30" s="623"/>
      <c r="AL30" s="623"/>
      <c r="AM30" s="623"/>
      <c r="AN30" s="623"/>
      <c r="AO30" s="623"/>
      <c r="AP30" s="623"/>
      <c r="AQ30" s="623"/>
      <c r="AR30" s="623"/>
      <c r="AS30" s="623"/>
      <c r="AT30" s="623"/>
      <c r="AU30" s="623"/>
      <c r="AV30" s="623"/>
      <c r="AW30" s="623"/>
      <c r="AX30" s="623"/>
      <c r="AY30" s="623"/>
      <c r="AZ30" s="623"/>
      <c r="BA30" s="623"/>
      <c r="BB30" s="623"/>
      <c r="BC30" s="623"/>
      <c r="BD30" s="623"/>
      <c r="BE30" s="623"/>
      <c r="BF30" s="623"/>
      <c r="BG30" s="623"/>
      <c r="BH30" s="623"/>
      <c r="BI30" s="623"/>
      <c r="BJ30" s="623"/>
      <c r="BK30" s="623"/>
      <c r="BL30" s="623"/>
      <c r="BM30" s="623"/>
      <c r="BN30" s="623"/>
      <c r="BO30" s="623"/>
      <c r="BP30" s="624"/>
    </row>
    <row r="31" spans="1:68" s="59" customFormat="1" ht="34.5" customHeight="1">
      <c r="A31" s="655"/>
      <c r="B31" s="656"/>
      <c r="C31" s="656"/>
      <c r="D31" s="657"/>
      <c r="E31" s="640"/>
      <c r="F31" s="660"/>
      <c r="G31" s="615" t="s">
        <v>290</v>
      </c>
      <c r="H31" s="615"/>
      <c r="I31" s="615"/>
      <c r="J31" s="615"/>
      <c r="K31" s="615"/>
      <c r="L31" s="615"/>
      <c r="M31" s="615"/>
      <c r="N31" s="615"/>
      <c r="O31" s="615"/>
      <c r="P31" s="615"/>
      <c r="Q31" s="615"/>
      <c r="R31" s="615"/>
      <c r="S31" s="617">
        <v>88</v>
      </c>
      <c r="T31" s="617"/>
      <c r="U31" s="617">
        <v>75</v>
      </c>
      <c r="V31" s="617"/>
      <c r="W31" s="617">
        <v>90</v>
      </c>
      <c r="X31" s="617"/>
      <c r="Y31" s="617"/>
      <c r="Z31" s="617"/>
      <c r="AA31" s="617"/>
      <c r="AB31" s="617"/>
      <c r="AC31" s="619"/>
      <c r="AD31" s="619"/>
      <c r="AE31" s="619"/>
      <c r="AF31" s="619"/>
      <c r="AG31" s="619"/>
      <c r="AH31" s="622"/>
      <c r="AI31" s="600" t="s">
        <v>197</v>
      </c>
      <c r="AJ31" s="601"/>
      <c r="AK31" s="608" t="s">
        <v>269</v>
      </c>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608"/>
      <c r="BP31" s="609"/>
    </row>
    <row r="32" spans="1:68" s="59" customFormat="1" ht="34.5" customHeight="1">
      <c r="A32" s="655"/>
      <c r="B32" s="656"/>
      <c r="C32" s="656"/>
      <c r="D32" s="657"/>
      <c r="E32" s="642"/>
      <c r="F32" s="661"/>
      <c r="G32" s="616"/>
      <c r="H32" s="616"/>
      <c r="I32" s="616"/>
      <c r="J32" s="616"/>
      <c r="K32" s="616"/>
      <c r="L32" s="616"/>
      <c r="M32" s="616"/>
      <c r="N32" s="616"/>
      <c r="O32" s="616"/>
      <c r="P32" s="616"/>
      <c r="Q32" s="616"/>
      <c r="R32" s="616"/>
      <c r="S32" s="618"/>
      <c r="T32" s="618"/>
      <c r="U32" s="618"/>
      <c r="V32" s="618"/>
      <c r="W32" s="618"/>
      <c r="X32" s="618"/>
      <c r="Y32" s="618"/>
      <c r="Z32" s="618"/>
      <c r="AA32" s="618"/>
      <c r="AB32" s="618"/>
      <c r="AC32" s="619"/>
      <c r="AD32" s="619"/>
      <c r="AE32" s="619"/>
      <c r="AF32" s="619"/>
      <c r="AG32" s="619"/>
      <c r="AH32" s="622"/>
      <c r="AI32" s="602"/>
      <c r="AJ32" s="601"/>
      <c r="AK32" s="608"/>
      <c r="AL32" s="608"/>
      <c r="AM32" s="608"/>
      <c r="AN32" s="608"/>
      <c r="AO32" s="608"/>
      <c r="AP32" s="608"/>
      <c r="AQ32" s="608"/>
      <c r="AR32" s="608"/>
      <c r="AS32" s="608"/>
      <c r="AT32" s="608"/>
      <c r="AU32" s="608"/>
      <c r="AV32" s="608"/>
      <c r="AW32" s="608"/>
      <c r="AX32" s="608"/>
      <c r="AY32" s="608"/>
      <c r="AZ32" s="608"/>
      <c r="BA32" s="608"/>
      <c r="BB32" s="608"/>
      <c r="BC32" s="608"/>
      <c r="BD32" s="608"/>
      <c r="BE32" s="608"/>
      <c r="BF32" s="608"/>
      <c r="BG32" s="608"/>
      <c r="BH32" s="608"/>
      <c r="BI32" s="608"/>
      <c r="BJ32" s="608"/>
      <c r="BK32" s="608"/>
      <c r="BL32" s="608"/>
      <c r="BM32" s="608"/>
      <c r="BN32" s="608"/>
      <c r="BO32" s="608"/>
      <c r="BP32" s="609"/>
    </row>
    <row r="33" spans="1:68" s="59" customFormat="1" ht="15" customHeight="1">
      <c r="A33" s="521" t="s">
        <v>109</v>
      </c>
      <c r="B33" s="522"/>
      <c r="C33" s="522"/>
      <c r="D33" s="523"/>
      <c r="E33" s="530" t="s">
        <v>56</v>
      </c>
      <c r="F33" s="531"/>
      <c r="G33" s="531"/>
      <c r="H33" s="531"/>
      <c r="I33" s="531"/>
      <c r="J33" s="531"/>
      <c r="K33" s="531"/>
      <c r="L33" s="531"/>
      <c r="M33" s="531"/>
      <c r="N33" s="531"/>
      <c r="O33" s="531"/>
      <c r="P33" s="531"/>
      <c r="Q33" s="531"/>
      <c r="R33" s="532"/>
      <c r="S33" s="536" t="s">
        <v>107</v>
      </c>
      <c r="T33" s="536"/>
      <c r="U33" s="536"/>
      <c r="V33" s="536"/>
      <c r="W33" s="536"/>
      <c r="X33" s="536"/>
      <c r="Y33" s="610" t="s">
        <v>140</v>
      </c>
      <c r="Z33" s="611"/>
      <c r="AA33" s="611"/>
      <c r="AB33" s="611"/>
      <c r="AC33" s="612" t="s">
        <v>143</v>
      </c>
      <c r="AD33" s="612"/>
      <c r="AE33" s="613"/>
      <c r="AF33" s="613"/>
      <c r="AG33" s="613" t="s">
        <v>113</v>
      </c>
      <c r="AH33" s="614"/>
      <c r="AI33" s="600" t="s">
        <v>198</v>
      </c>
      <c r="AJ33" s="601"/>
      <c r="AK33" s="608" t="s">
        <v>172</v>
      </c>
      <c r="AL33" s="608"/>
      <c r="AM33" s="608"/>
      <c r="AN33" s="608"/>
      <c r="AO33" s="608"/>
      <c r="AP33" s="608"/>
      <c r="AQ33" s="608"/>
      <c r="AR33" s="608"/>
      <c r="AS33" s="608"/>
      <c r="AT33" s="608"/>
      <c r="AU33" s="608"/>
      <c r="AV33" s="608"/>
      <c r="AW33" s="608"/>
      <c r="AX33" s="608"/>
      <c r="AY33" s="608"/>
      <c r="AZ33" s="608"/>
      <c r="BA33" s="608"/>
      <c r="BB33" s="608"/>
      <c r="BC33" s="608"/>
      <c r="BD33" s="608"/>
      <c r="BE33" s="608"/>
      <c r="BF33" s="608"/>
      <c r="BG33" s="608"/>
      <c r="BH33" s="608"/>
      <c r="BI33" s="608"/>
      <c r="BJ33" s="608"/>
      <c r="BK33" s="608"/>
      <c r="BL33" s="608"/>
      <c r="BM33" s="608"/>
      <c r="BN33" s="608"/>
      <c r="BO33" s="608"/>
      <c r="BP33" s="609"/>
    </row>
    <row r="34" spans="1:68" s="59" customFormat="1" ht="15" customHeight="1">
      <c r="A34" s="524"/>
      <c r="B34" s="525"/>
      <c r="C34" s="525"/>
      <c r="D34" s="526"/>
      <c r="E34" s="533"/>
      <c r="F34" s="534"/>
      <c r="G34" s="534"/>
      <c r="H34" s="534"/>
      <c r="I34" s="534"/>
      <c r="J34" s="534"/>
      <c r="K34" s="534"/>
      <c r="L34" s="534"/>
      <c r="M34" s="534"/>
      <c r="N34" s="534"/>
      <c r="O34" s="534"/>
      <c r="P34" s="534"/>
      <c r="Q34" s="534"/>
      <c r="R34" s="535"/>
      <c r="S34" s="536" t="s">
        <v>138</v>
      </c>
      <c r="T34" s="536"/>
      <c r="U34" s="536"/>
      <c r="V34" s="536" t="s">
        <v>106</v>
      </c>
      <c r="W34" s="536"/>
      <c r="X34" s="536"/>
      <c r="Y34" s="611"/>
      <c r="Z34" s="611"/>
      <c r="AA34" s="611"/>
      <c r="AB34" s="611"/>
      <c r="AC34" s="613"/>
      <c r="AD34" s="613"/>
      <c r="AE34" s="613"/>
      <c r="AF34" s="613"/>
      <c r="AG34" s="613"/>
      <c r="AH34" s="614"/>
      <c r="AI34" s="602"/>
      <c r="AJ34" s="601"/>
      <c r="AK34" s="608"/>
      <c r="AL34" s="608"/>
      <c r="AM34" s="608"/>
      <c r="AN34" s="608"/>
      <c r="AO34" s="608"/>
      <c r="AP34" s="608"/>
      <c r="AQ34" s="608"/>
      <c r="AR34" s="608"/>
      <c r="AS34" s="608"/>
      <c r="AT34" s="608"/>
      <c r="AU34" s="608"/>
      <c r="AV34" s="608"/>
      <c r="AW34" s="608"/>
      <c r="AX34" s="608"/>
      <c r="AY34" s="608"/>
      <c r="AZ34" s="608"/>
      <c r="BA34" s="608"/>
      <c r="BB34" s="608"/>
      <c r="BC34" s="608"/>
      <c r="BD34" s="608"/>
      <c r="BE34" s="608"/>
      <c r="BF34" s="608"/>
      <c r="BG34" s="608"/>
      <c r="BH34" s="608"/>
      <c r="BI34" s="608"/>
      <c r="BJ34" s="608"/>
      <c r="BK34" s="608"/>
      <c r="BL34" s="608"/>
      <c r="BM34" s="608"/>
      <c r="BN34" s="608"/>
      <c r="BO34" s="608"/>
      <c r="BP34" s="609"/>
    </row>
    <row r="35" spans="1:68" s="59" customFormat="1" ht="15" customHeight="1">
      <c r="A35" s="524"/>
      <c r="B35" s="525"/>
      <c r="C35" s="525"/>
      <c r="D35" s="526"/>
      <c r="E35" s="583"/>
      <c r="F35" s="584"/>
      <c r="G35" s="584"/>
      <c r="H35" s="584"/>
      <c r="I35" s="584"/>
      <c r="J35" s="584"/>
      <c r="K35" s="584"/>
      <c r="L35" s="584"/>
      <c r="M35" s="584"/>
      <c r="N35" s="584"/>
      <c r="O35" s="584"/>
      <c r="P35" s="584"/>
      <c r="Q35" s="584"/>
      <c r="R35" s="585"/>
      <c r="S35" s="589"/>
      <c r="T35" s="590"/>
      <c r="U35" s="591"/>
      <c r="V35" s="589"/>
      <c r="W35" s="590"/>
      <c r="X35" s="591"/>
      <c r="Y35" s="571"/>
      <c r="Z35" s="572"/>
      <c r="AA35" s="572"/>
      <c r="AB35" s="573"/>
      <c r="AC35" s="559">
        <f>IF(Y35=0,"",ROUNDDOWN(Y35*V37/S37*IF(AG35=0,1,AG35/100),0))</f>
      </c>
      <c r="AD35" s="560"/>
      <c r="AE35" s="560"/>
      <c r="AF35" s="561"/>
      <c r="AG35" s="565"/>
      <c r="AH35" s="566"/>
      <c r="AI35" s="600" t="s">
        <v>199</v>
      </c>
      <c r="AJ35" s="601"/>
      <c r="AK35" s="608" t="s">
        <v>270</v>
      </c>
      <c r="AL35" s="608"/>
      <c r="AM35" s="608"/>
      <c r="AN35" s="608"/>
      <c r="AO35" s="608"/>
      <c r="AP35" s="608"/>
      <c r="AQ35" s="608"/>
      <c r="AR35" s="608"/>
      <c r="AS35" s="608"/>
      <c r="AT35" s="608"/>
      <c r="AU35" s="608"/>
      <c r="AV35" s="608"/>
      <c r="AW35" s="608"/>
      <c r="AX35" s="608"/>
      <c r="AY35" s="608"/>
      <c r="AZ35" s="608"/>
      <c r="BA35" s="608"/>
      <c r="BB35" s="608"/>
      <c r="BC35" s="608"/>
      <c r="BD35" s="608"/>
      <c r="BE35" s="608"/>
      <c r="BF35" s="608"/>
      <c r="BG35" s="608"/>
      <c r="BH35" s="608"/>
      <c r="BI35" s="608"/>
      <c r="BJ35" s="608"/>
      <c r="BK35" s="608"/>
      <c r="BL35" s="608"/>
      <c r="BM35" s="608"/>
      <c r="BN35" s="608"/>
      <c r="BO35" s="608"/>
      <c r="BP35" s="609"/>
    </row>
    <row r="36" spans="1:68" s="59" customFormat="1" ht="15" customHeight="1">
      <c r="A36" s="524"/>
      <c r="B36" s="525"/>
      <c r="C36" s="525"/>
      <c r="D36" s="526"/>
      <c r="E36" s="586"/>
      <c r="F36" s="587"/>
      <c r="G36" s="587"/>
      <c r="H36" s="587"/>
      <c r="I36" s="587"/>
      <c r="J36" s="587"/>
      <c r="K36" s="587"/>
      <c r="L36" s="587"/>
      <c r="M36" s="587"/>
      <c r="N36" s="587"/>
      <c r="O36" s="587"/>
      <c r="P36" s="587"/>
      <c r="Q36" s="587"/>
      <c r="R36" s="588"/>
      <c r="S36" s="146" t="s">
        <v>200</v>
      </c>
      <c r="T36" s="569"/>
      <c r="U36" s="570"/>
      <c r="V36" s="146" t="s">
        <v>200</v>
      </c>
      <c r="W36" s="569"/>
      <c r="X36" s="570"/>
      <c r="Y36" s="574"/>
      <c r="Z36" s="575"/>
      <c r="AA36" s="575"/>
      <c r="AB36" s="576"/>
      <c r="AC36" s="562"/>
      <c r="AD36" s="563"/>
      <c r="AE36" s="563"/>
      <c r="AF36" s="564"/>
      <c r="AG36" s="567"/>
      <c r="AH36" s="568"/>
      <c r="AI36" s="602"/>
      <c r="AJ36" s="601"/>
      <c r="AK36" s="608"/>
      <c r="AL36" s="608"/>
      <c r="AM36" s="608"/>
      <c r="AN36" s="608"/>
      <c r="AO36" s="608"/>
      <c r="AP36" s="608"/>
      <c r="AQ36" s="608"/>
      <c r="AR36" s="608"/>
      <c r="AS36" s="608"/>
      <c r="AT36" s="608"/>
      <c r="AU36" s="608"/>
      <c r="AV36" s="608"/>
      <c r="AW36" s="608"/>
      <c r="AX36" s="608"/>
      <c r="AY36" s="608"/>
      <c r="AZ36" s="608"/>
      <c r="BA36" s="608"/>
      <c r="BB36" s="608"/>
      <c r="BC36" s="608"/>
      <c r="BD36" s="608"/>
      <c r="BE36" s="608"/>
      <c r="BF36" s="608"/>
      <c r="BG36" s="608"/>
      <c r="BH36" s="608"/>
      <c r="BI36" s="608"/>
      <c r="BJ36" s="608"/>
      <c r="BK36" s="608"/>
      <c r="BL36" s="608"/>
      <c r="BM36" s="608"/>
      <c r="BN36" s="608"/>
      <c r="BO36" s="608"/>
      <c r="BP36" s="609"/>
    </row>
    <row r="37" spans="1:68" s="59" customFormat="1" ht="15" customHeight="1">
      <c r="A37" s="524"/>
      <c r="B37" s="525"/>
      <c r="C37" s="525"/>
      <c r="D37" s="526"/>
      <c r="E37" s="227"/>
      <c r="F37" s="225"/>
      <c r="G37" s="225"/>
      <c r="H37" s="225"/>
      <c r="I37" s="226" t="s">
        <v>237</v>
      </c>
      <c r="J37" s="226" t="s">
        <v>233</v>
      </c>
      <c r="K37" s="548" t="s">
        <v>238</v>
      </c>
      <c r="L37" s="548"/>
      <c r="M37" s="226" t="s">
        <v>239</v>
      </c>
      <c r="N37" s="226" t="s">
        <v>233</v>
      </c>
      <c r="O37" s="548" t="s">
        <v>240</v>
      </c>
      <c r="P37" s="548"/>
      <c r="Q37" s="548"/>
      <c r="R37" s="228" t="s">
        <v>241</v>
      </c>
      <c r="S37" s="580">
        <f>IF(T36=0,"",T36-S35+1)</f>
      </c>
      <c r="T37" s="581"/>
      <c r="U37" s="582"/>
      <c r="V37" s="580">
        <f>IF(W36=0,"",W36-V35+1)</f>
      </c>
      <c r="W37" s="581"/>
      <c r="X37" s="582"/>
      <c r="Y37" s="592"/>
      <c r="Z37" s="593"/>
      <c r="AA37" s="593"/>
      <c r="AB37" s="594"/>
      <c r="AC37" s="595"/>
      <c r="AD37" s="596"/>
      <c r="AE37" s="596"/>
      <c r="AF37" s="597"/>
      <c r="AG37" s="598"/>
      <c r="AH37" s="599"/>
      <c r="AI37" s="133"/>
      <c r="AJ37" s="134"/>
      <c r="AK37" s="608"/>
      <c r="AL37" s="608"/>
      <c r="AM37" s="608"/>
      <c r="AN37" s="608"/>
      <c r="AO37" s="608"/>
      <c r="AP37" s="608"/>
      <c r="AQ37" s="608"/>
      <c r="AR37" s="608"/>
      <c r="AS37" s="608"/>
      <c r="AT37" s="608"/>
      <c r="AU37" s="608"/>
      <c r="AV37" s="608"/>
      <c r="AW37" s="608"/>
      <c r="AX37" s="608"/>
      <c r="AY37" s="608"/>
      <c r="AZ37" s="608"/>
      <c r="BA37" s="608"/>
      <c r="BB37" s="608"/>
      <c r="BC37" s="608"/>
      <c r="BD37" s="608"/>
      <c r="BE37" s="608"/>
      <c r="BF37" s="608"/>
      <c r="BG37" s="608"/>
      <c r="BH37" s="608"/>
      <c r="BI37" s="608"/>
      <c r="BJ37" s="608"/>
      <c r="BK37" s="608"/>
      <c r="BL37" s="608"/>
      <c r="BM37" s="608"/>
      <c r="BN37" s="608"/>
      <c r="BO37" s="608"/>
      <c r="BP37" s="609"/>
    </row>
    <row r="38" spans="1:68" s="59" customFormat="1" ht="15" customHeight="1">
      <c r="A38" s="524"/>
      <c r="B38" s="525"/>
      <c r="C38" s="525"/>
      <c r="D38" s="526"/>
      <c r="E38" s="583"/>
      <c r="F38" s="584"/>
      <c r="G38" s="584"/>
      <c r="H38" s="584"/>
      <c r="I38" s="584"/>
      <c r="J38" s="584"/>
      <c r="K38" s="584"/>
      <c r="L38" s="584"/>
      <c r="M38" s="584"/>
      <c r="N38" s="584"/>
      <c r="O38" s="584"/>
      <c r="P38" s="584"/>
      <c r="Q38" s="584"/>
      <c r="R38" s="585"/>
      <c r="S38" s="589"/>
      <c r="T38" s="590"/>
      <c r="U38" s="591"/>
      <c r="V38" s="589"/>
      <c r="W38" s="590"/>
      <c r="X38" s="591"/>
      <c r="Y38" s="571"/>
      <c r="Z38" s="572"/>
      <c r="AA38" s="572"/>
      <c r="AB38" s="573"/>
      <c r="AC38" s="559">
        <f>IF(Y38=0,"",ROUNDDOWN(Y38*V40/S40*IF(AG38=0,1,AG38/100),0))</f>
      </c>
      <c r="AD38" s="560"/>
      <c r="AE38" s="560"/>
      <c r="AF38" s="561"/>
      <c r="AG38" s="565"/>
      <c r="AH38" s="566"/>
      <c r="AI38" s="133"/>
      <c r="AJ38" s="134"/>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35"/>
    </row>
    <row r="39" spans="1:68" s="59" customFormat="1" ht="15" customHeight="1">
      <c r="A39" s="524"/>
      <c r="B39" s="525"/>
      <c r="C39" s="525"/>
      <c r="D39" s="526"/>
      <c r="E39" s="586"/>
      <c r="F39" s="587"/>
      <c r="G39" s="587"/>
      <c r="H39" s="587"/>
      <c r="I39" s="587"/>
      <c r="J39" s="587"/>
      <c r="K39" s="587"/>
      <c r="L39" s="587"/>
      <c r="M39" s="587"/>
      <c r="N39" s="587"/>
      <c r="O39" s="587"/>
      <c r="P39" s="587"/>
      <c r="Q39" s="587"/>
      <c r="R39" s="588"/>
      <c r="S39" s="146" t="s">
        <v>200</v>
      </c>
      <c r="T39" s="569"/>
      <c r="U39" s="570"/>
      <c r="V39" s="146" t="s">
        <v>200</v>
      </c>
      <c r="W39" s="569"/>
      <c r="X39" s="570"/>
      <c r="Y39" s="574"/>
      <c r="Z39" s="575"/>
      <c r="AA39" s="575"/>
      <c r="AB39" s="576"/>
      <c r="AC39" s="562"/>
      <c r="AD39" s="563"/>
      <c r="AE39" s="563"/>
      <c r="AF39" s="564"/>
      <c r="AG39" s="567"/>
      <c r="AH39" s="568"/>
      <c r="AI39" s="147" t="s">
        <v>146</v>
      </c>
      <c r="AJ39" s="148"/>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row>
    <row r="40" spans="1:68" s="59" customFormat="1" ht="15" customHeight="1">
      <c r="A40" s="524"/>
      <c r="B40" s="525"/>
      <c r="C40" s="525"/>
      <c r="D40" s="526"/>
      <c r="E40" s="227"/>
      <c r="F40" s="225"/>
      <c r="G40" s="225"/>
      <c r="H40" s="225"/>
      <c r="I40" s="226" t="s">
        <v>237</v>
      </c>
      <c r="J40" s="226" t="s">
        <v>233</v>
      </c>
      <c r="K40" s="548" t="s">
        <v>238</v>
      </c>
      <c r="L40" s="548"/>
      <c r="M40" s="226" t="s">
        <v>239</v>
      </c>
      <c r="N40" s="226" t="s">
        <v>233</v>
      </c>
      <c r="O40" s="548" t="s">
        <v>240</v>
      </c>
      <c r="P40" s="548"/>
      <c r="Q40" s="548"/>
      <c r="R40" s="228" t="s">
        <v>241</v>
      </c>
      <c r="S40" s="580">
        <f>IF(T39=0,"",T39-S38+1)</f>
      </c>
      <c r="T40" s="581"/>
      <c r="U40" s="582"/>
      <c r="V40" s="580">
        <f>IF(W39=0,"",W39-V38+1)</f>
      </c>
      <c r="W40" s="581"/>
      <c r="X40" s="582"/>
      <c r="Y40" s="592"/>
      <c r="Z40" s="593"/>
      <c r="AA40" s="593"/>
      <c r="AB40" s="594"/>
      <c r="AC40" s="595"/>
      <c r="AD40" s="596"/>
      <c r="AE40" s="596"/>
      <c r="AF40" s="597"/>
      <c r="AG40" s="598"/>
      <c r="AH40" s="599"/>
      <c r="AI40" s="600" t="s">
        <v>201</v>
      </c>
      <c r="AJ40" s="601"/>
      <c r="AK40" s="606" t="s">
        <v>142</v>
      </c>
      <c r="AL40" s="606"/>
      <c r="AM40" s="606"/>
      <c r="AN40" s="606"/>
      <c r="AO40" s="606"/>
      <c r="AP40" s="606"/>
      <c r="AQ40" s="606"/>
      <c r="AR40" s="606"/>
      <c r="AS40" s="606"/>
      <c r="AT40" s="606"/>
      <c r="AU40" s="606"/>
      <c r="AV40" s="606"/>
      <c r="AW40" s="606"/>
      <c r="AX40" s="606"/>
      <c r="AY40" s="606"/>
      <c r="AZ40" s="606"/>
      <c r="BA40" s="606"/>
      <c r="BB40" s="606"/>
      <c r="BC40" s="606"/>
      <c r="BD40" s="606"/>
      <c r="BE40" s="606"/>
      <c r="BF40" s="606"/>
      <c r="BG40" s="606"/>
      <c r="BH40" s="606"/>
      <c r="BI40" s="606"/>
      <c r="BJ40" s="606"/>
      <c r="BK40" s="606"/>
      <c r="BL40" s="606"/>
      <c r="BM40" s="606"/>
      <c r="BN40" s="606"/>
      <c r="BO40" s="606"/>
      <c r="BP40" s="607"/>
    </row>
    <row r="41" spans="1:68" s="59" customFormat="1" ht="15" customHeight="1">
      <c r="A41" s="524"/>
      <c r="B41" s="525"/>
      <c r="C41" s="525"/>
      <c r="D41" s="526"/>
      <c r="E41" s="583"/>
      <c r="F41" s="584"/>
      <c r="G41" s="584"/>
      <c r="H41" s="584"/>
      <c r="I41" s="584"/>
      <c r="J41" s="584"/>
      <c r="K41" s="584"/>
      <c r="L41" s="584"/>
      <c r="M41" s="584"/>
      <c r="N41" s="584"/>
      <c r="O41" s="584"/>
      <c r="P41" s="584"/>
      <c r="Q41" s="584"/>
      <c r="R41" s="585"/>
      <c r="S41" s="589"/>
      <c r="T41" s="590"/>
      <c r="U41" s="591"/>
      <c r="V41" s="589"/>
      <c r="W41" s="590"/>
      <c r="X41" s="591"/>
      <c r="Y41" s="571"/>
      <c r="Z41" s="572"/>
      <c r="AA41" s="572"/>
      <c r="AB41" s="573"/>
      <c r="AC41" s="559">
        <f>IF(Y41=0,"",ROUNDDOWN(Y41*V43/S43*IF(AG41=0,1,AG41/100),0))</f>
      </c>
      <c r="AD41" s="560"/>
      <c r="AE41" s="560"/>
      <c r="AF41" s="561"/>
      <c r="AG41" s="565"/>
      <c r="AH41" s="566"/>
      <c r="AI41" s="602"/>
      <c r="AJ41" s="601"/>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c r="BN41" s="606"/>
      <c r="BO41" s="606"/>
      <c r="BP41" s="607"/>
    </row>
    <row r="42" spans="1:68" s="59" customFormat="1" ht="15" customHeight="1">
      <c r="A42" s="524"/>
      <c r="B42" s="525"/>
      <c r="C42" s="525"/>
      <c r="D42" s="526"/>
      <c r="E42" s="586"/>
      <c r="F42" s="587"/>
      <c r="G42" s="587"/>
      <c r="H42" s="587"/>
      <c r="I42" s="587"/>
      <c r="J42" s="587"/>
      <c r="K42" s="587"/>
      <c r="L42" s="587"/>
      <c r="M42" s="587"/>
      <c r="N42" s="587"/>
      <c r="O42" s="587"/>
      <c r="P42" s="587"/>
      <c r="Q42" s="587"/>
      <c r="R42" s="588"/>
      <c r="S42" s="146" t="s">
        <v>200</v>
      </c>
      <c r="T42" s="569"/>
      <c r="U42" s="570"/>
      <c r="V42" s="146" t="s">
        <v>200</v>
      </c>
      <c r="W42" s="569"/>
      <c r="X42" s="570"/>
      <c r="Y42" s="574"/>
      <c r="Z42" s="575"/>
      <c r="AA42" s="575"/>
      <c r="AB42" s="576"/>
      <c r="AC42" s="562"/>
      <c r="AD42" s="563"/>
      <c r="AE42" s="563"/>
      <c r="AF42" s="564"/>
      <c r="AG42" s="567"/>
      <c r="AH42" s="568"/>
      <c r="AI42" s="600"/>
      <c r="AJ42" s="601"/>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row>
    <row r="43" spans="1:68" s="59" customFormat="1" ht="15" customHeight="1">
      <c r="A43" s="524"/>
      <c r="B43" s="525"/>
      <c r="C43" s="525"/>
      <c r="D43" s="526"/>
      <c r="E43" s="227"/>
      <c r="F43" s="225"/>
      <c r="G43" s="225"/>
      <c r="H43" s="225"/>
      <c r="I43" s="226" t="s">
        <v>242</v>
      </c>
      <c r="J43" s="226" t="s">
        <v>233</v>
      </c>
      <c r="K43" s="548" t="s">
        <v>243</v>
      </c>
      <c r="L43" s="548"/>
      <c r="M43" s="226" t="s">
        <v>234</v>
      </c>
      <c r="N43" s="226" t="s">
        <v>233</v>
      </c>
      <c r="O43" s="548" t="s">
        <v>235</v>
      </c>
      <c r="P43" s="548"/>
      <c r="Q43" s="548"/>
      <c r="R43" s="228" t="s">
        <v>236</v>
      </c>
      <c r="S43" s="580">
        <f>IF(T42=0,"",T42-S41+1)</f>
      </c>
      <c r="T43" s="581"/>
      <c r="U43" s="582"/>
      <c r="V43" s="580">
        <f>IF(W42=0,"",W42-V41+1)</f>
      </c>
      <c r="W43" s="581"/>
      <c r="X43" s="582"/>
      <c r="Y43" s="592"/>
      <c r="Z43" s="593"/>
      <c r="AA43" s="593"/>
      <c r="AB43" s="594"/>
      <c r="AC43" s="595"/>
      <c r="AD43" s="596"/>
      <c r="AE43" s="596"/>
      <c r="AF43" s="597"/>
      <c r="AG43" s="598"/>
      <c r="AH43" s="599"/>
      <c r="AI43" s="602"/>
      <c r="AJ43" s="601"/>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row>
    <row r="44" spans="1:68" s="59" customFormat="1" ht="15" customHeight="1">
      <c r="A44" s="524"/>
      <c r="B44" s="525"/>
      <c r="C44" s="525"/>
      <c r="D44" s="526"/>
      <c r="E44" s="583"/>
      <c r="F44" s="584"/>
      <c r="G44" s="584"/>
      <c r="H44" s="584"/>
      <c r="I44" s="584"/>
      <c r="J44" s="584"/>
      <c r="K44" s="584"/>
      <c r="L44" s="584"/>
      <c r="M44" s="584"/>
      <c r="N44" s="584"/>
      <c r="O44" s="584"/>
      <c r="P44" s="584"/>
      <c r="Q44" s="584"/>
      <c r="R44" s="585"/>
      <c r="S44" s="589"/>
      <c r="T44" s="590"/>
      <c r="U44" s="591"/>
      <c r="V44" s="589"/>
      <c r="W44" s="590"/>
      <c r="X44" s="591"/>
      <c r="Y44" s="571"/>
      <c r="Z44" s="572"/>
      <c r="AA44" s="572"/>
      <c r="AB44" s="573"/>
      <c r="AC44" s="559">
        <f>IF(Y44=0,"",ROUNDDOWN(Y44*V46/S46*IF(AG44=0,1,AG44/100),0))</f>
      </c>
      <c r="AD44" s="560"/>
      <c r="AE44" s="560"/>
      <c r="AF44" s="561"/>
      <c r="AG44" s="565"/>
      <c r="AH44" s="566"/>
      <c r="AI44" s="147"/>
      <c r="AJ44" s="148"/>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row>
    <row r="45" spans="1:68" s="59" customFormat="1" ht="15" customHeight="1">
      <c r="A45" s="524"/>
      <c r="B45" s="525"/>
      <c r="C45" s="525"/>
      <c r="D45" s="526"/>
      <c r="E45" s="586"/>
      <c r="F45" s="587"/>
      <c r="G45" s="587"/>
      <c r="H45" s="587"/>
      <c r="I45" s="587"/>
      <c r="J45" s="587"/>
      <c r="K45" s="587"/>
      <c r="L45" s="587"/>
      <c r="M45" s="587"/>
      <c r="N45" s="587"/>
      <c r="O45" s="587"/>
      <c r="P45" s="587"/>
      <c r="Q45" s="587"/>
      <c r="R45" s="588"/>
      <c r="S45" s="146" t="s">
        <v>200</v>
      </c>
      <c r="T45" s="569"/>
      <c r="U45" s="570"/>
      <c r="V45" s="146" t="s">
        <v>200</v>
      </c>
      <c r="W45" s="569"/>
      <c r="X45" s="570"/>
      <c r="Y45" s="574"/>
      <c r="Z45" s="575"/>
      <c r="AA45" s="575"/>
      <c r="AB45" s="576"/>
      <c r="AC45" s="562"/>
      <c r="AD45" s="563"/>
      <c r="AE45" s="563"/>
      <c r="AF45" s="564"/>
      <c r="AG45" s="567"/>
      <c r="AH45" s="568"/>
      <c r="AI45" s="603"/>
      <c r="AJ45" s="604"/>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row>
    <row r="46" spans="1:68" s="59" customFormat="1" ht="15" customHeight="1">
      <c r="A46" s="524"/>
      <c r="B46" s="525"/>
      <c r="C46" s="525"/>
      <c r="D46" s="526"/>
      <c r="E46" s="227"/>
      <c r="F46" s="225"/>
      <c r="G46" s="225"/>
      <c r="H46" s="225"/>
      <c r="I46" s="226" t="s">
        <v>242</v>
      </c>
      <c r="J46" s="226" t="s">
        <v>233</v>
      </c>
      <c r="K46" s="548" t="s">
        <v>243</v>
      </c>
      <c r="L46" s="548"/>
      <c r="M46" s="226" t="s">
        <v>234</v>
      </c>
      <c r="N46" s="226" t="s">
        <v>233</v>
      </c>
      <c r="O46" s="548" t="s">
        <v>235</v>
      </c>
      <c r="P46" s="548"/>
      <c r="Q46" s="548"/>
      <c r="R46" s="228" t="s">
        <v>236</v>
      </c>
      <c r="S46" s="580">
        <f>IF(T45=0,"",T45-S44+1)</f>
      </c>
      <c r="T46" s="581"/>
      <c r="U46" s="582"/>
      <c r="V46" s="580">
        <f>IF(W45=0,"",W45-V44+1)</f>
      </c>
      <c r="W46" s="581"/>
      <c r="X46" s="582"/>
      <c r="Y46" s="592"/>
      <c r="Z46" s="593"/>
      <c r="AA46" s="593"/>
      <c r="AB46" s="594"/>
      <c r="AC46" s="595"/>
      <c r="AD46" s="596"/>
      <c r="AE46" s="596"/>
      <c r="AF46" s="597"/>
      <c r="AG46" s="598"/>
      <c r="AH46" s="599"/>
      <c r="AI46" s="605"/>
      <c r="AJ46" s="604"/>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50"/>
    </row>
    <row r="47" spans="1:68" s="59" customFormat="1" ht="15" customHeight="1">
      <c r="A47" s="524"/>
      <c r="B47" s="525"/>
      <c r="C47" s="525"/>
      <c r="D47" s="526"/>
      <c r="E47" s="583"/>
      <c r="F47" s="584"/>
      <c r="G47" s="584"/>
      <c r="H47" s="584"/>
      <c r="I47" s="584"/>
      <c r="J47" s="584"/>
      <c r="K47" s="584"/>
      <c r="L47" s="584"/>
      <c r="M47" s="584"/>
      <c r="N47" s="584"/>
      <c r="O47" s="584"/>
      <c r="P47" s="584"/>
      <c r="Q47" s="584"/>
      <c r="R47" s="585"/>
      <c r="S47" s="589"/>
      <c r="T47" s="590"/>
      <c r="U47" s="591"/>
      <c r="V47" s="589"/>
      <c r="W47" s="590"/>
      <c r="X47" s="591"/>
      <c r="Y47" s="571"/>
      <c r="Z47" s="572"/>
      <c r="AA47" s="572"/>
      <c r="AB47" s="573"/>
      <c r="AC47" s="559">
        <f>IF(Y47=0,"",ROUNDDOWN(Y47*V49/S49*IF(AG47=0,1,AG47/100),0))</f>
      </c>
      <c r="AD47" s="560"/>
      <c r="AE47" s="560"/>
      <c r="AF47" s="561"/>
      <c r="AG47" s="565"/>
      <c r="AH47" s="566"/>
      <c r="AI47" s="151"/>
      <c r="AJ47" s="148"/>
      <c r="AK47" s="149"/>
      <c r="AL47" s="473"/>
      <c r="AM47" s="473"/>
      <c r="AN47" s="473"/>
      <c r="AO47" s="473"/>
      <c r="AP47" s="265"/>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50"/>
    </row>
    <row r="48" spans="1:68" s="59" customFormat="1" ht="15" customHeight="1">
      <c r="A48" s="524"/>
      <c r="B48" s="525"/>
      <c r="C48" s="525"/>
      <c r="D48" s="526"/>
      <c r="E48" s="586"/>
      <c r="F48" s="587"/>
      <c r="G48" s="587"/>
      <c r="H48" s="587"/>
      <c r="I48" s="587"/>
      <c r="J48" s="587"/>
      <c r="K48" s="587"/>
      <c r="L48" s="587"/>
      <c r="M48" s="587"/>
      <c r="N48" s="587"/>
      <c r="O48" s="587"/>
      <c r="P48" s="587"/>
      <c r="Q48" s="587"/>
      <c r="R48" s="588"/>
      <c r="S48" s="146" t="s">
        <v>200</v>
      </c>
      <c r="T48" s="569"/>
      <c r="U48" s="570"/>
      <c r="V48" s="146" t="s">
        <v>200</v>
      </c>
      <c r="W48" s="569"/>
      <c r="X48" s="570"/>
      <c r="Y48" s="574"/>
      <c r="Z48" s="575"/>
      <c r="AA48" s="575"/>
      <c r="AB48" s="576"/>
      <c r="AC48" s="562"/>
      <c r="AD48" s="563"/>
      <c r="AE48" s="563"/>
      <c r="AF48" s="564"/>
      <c r="AG48" s="567"/>
      <c r="AH48" s="568"/>
      <c r="AI48" s="133"/>
      <c r="AJ48" s="134"/>
      <c r="AK48" s="110"/>
      <c r="AL48" s="110"/>
      <c r="AM48" s="110"/>
      <c r="AN48" s="110"/>
      <c r="AO48" s="110"/>
      <c r="AP48" s="266"/>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35"/>
    </row>
    <row r="49" spans="1:68" s="59" customFormat="1" ht="15" customHeight="1">
      <c r="A49" s="524"/>
      <c r="B49" s="525"/>
      <c r="C49" s="525"/>
      <c r="D49" s="526"/>
      <c r="E49" s="227"/>
      <c r="F49" s="225"/>
      <c r="G49" s="225"/>
      <c r="H49" s="225"/>
      <c r="I49" s="226" t="s">
        <v>244</v>
      </c>
      <c r="J49" s="226" t="s">
        <v>233</v>
      </c>
      <c r="K49" s="548" t="s">
        <v>245</v>
      </c>
      <c r="L49" s="548"/>
      <c r="M49" s="226" t="s">
        <v>246</v>
      </c>
      <c r="N49" s="226" t="s">
        <v>233</v>
      </c>
      <c r="O49" s="548" t="s">
        <v>247</v>
      </c>
      <c r="P49" s="548"/>
      <c r="Q49" s="548"/>
      <c r="R49" s="228" t="s">
        <v>248</v>
      </c>
      <c r="S49" s="580">
        <f>IF(T48=0,"",T48-S47+1)</f>
      </c>
      <c r="T49" s="581"/>
      <c r="U49" s="582"/>
      <c r="V49" s="580">
        <f>IF(W48=0,"",W48-V47+1)</f>
      </c>
      <c r="W49" s="581"/>
      <c r="X49" s="582"/>
      <c r="Y49" s="592"/>
      <c r="Z49" s="593"/>
      <c r="AA49" s="593"/>
      <c r="AB49" s="594"/>
      <c r="AC49" s="595"/>
      <c r="AD49" s="596"/>
      <c r="AE49" s="596"/>
      <c r="AF49" s="597"/>
      <c r="AG49" s="598"/>
      <c r="AH49" s="599"/>
      <c r="AI49" s="133"/>
      <c r="AJ49" s="134"/>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35"/>
    </row>
    <row r="50" spans="1:68" s="59" customFormat="1" ht="15" customHeight="1">
      <c r="A50" s="524"/>
      <c r="B50" s="525"/>
      <c r="C50" s="525"/>
      <c r="D50" s="526"/>
      <c r="E50" s="583"/>
      <c r="F50" s="584"/>
      <c r="G50" s="584"/>
      <c r="H50" s="584"/>
      <c r="I50" s="584"/>
      <c r="J50" s="584"/>
      <c r="K50" s="584"/>
      <c r="L50" s="584"/>
      <c r="M50" s="584"/>
      <c r="N50" s="584"/>
      <c r="O50" s="584"/>
      <c r="P50" s="584"/>
      <c r="Q50" s="584"/>
      <c r="R50" s="585"/>
      <c r="S50" s="589"/>
      <c r="T50" s="590"/>
      <c r="U50" s="591"/>
      <c r="V50" s="589"/>
      <c r="W50" s="590"/>
      <c r="X50" s="591"/>
      <c r="Y50" s="571"/>
      <c r="Z50" s="572"/>
      <c r="AA50" s="572"/>
      <c r="AB50" s="573"/>
      <c r="AC50" s="559">
        <f>IF(Y50=0,"",ROUNDDOWN(Y50*V52/S52*IF(AG50=0,1,AG50/100),0))</f>
      </c>
      <c r="AD50" s="560"/>
      <c r="AE50" s="560"/>
      <c r="AF50" s="561"/>
      <c r="AG50" s="565"/>
      <c r="AH50" s="566"/>
      <c r="AI50" s="188"/>
      <c r="AJ50" s="134"/>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35"/>
    </row>
    <row r="51" spans="1:68" s="59" customFormat="1" ht="15" customHeight="1">
      <c r="A51" s="524"/>
      <c r="B51" s="525"/>
      <c r="C51" s="525"/>
      <c r="D51" s="526"/>
      <c r="E51" s="586"/>
      <c r="F51" s="587"/>
      <c r="G51" s="587"/>
      <c r="H51" s="587"/>
      <c r="I51" s="587"/>
      <c r="J51" s="587"/>
      <c r="K51" s="587"/>
      <c r="L51" s="587"/>
      <c r="M51" s="587"/>
      <c r="N51" s="587"/>
      <c r="O51" s="587"/>
      <c r="P51" s="587"/>
      <c r="Q51" s="587"/>
      <c r="R51" s="588"/>
      <c r="S51" s="146" t="s">
        <v>200</v>
      </c>
      <c r="T51" s="569"/>
      <c r="U51" s="570"/>
      <c r="V51" s="146" t="s">
        <v>200</v>
      </c>
      <c r="W51" s="569"/>
      <c r="X51" s="570"/>
      <c r="Y51" s="574"/>
      <c r="Z51" s="575"/>
      <c r="AA51" s="575"/>
      <c r="AB51" s="576"/>
      <c r="AC51" s="562"/>
      <c r="AD51" s="563"/>
      <c r="AE51" s="563"/>
      <c r="AF51" s="564"/>
      <c r="AG51" s="567"/>
      <c r="AH51" s="568"/>
      <c r="AI51" s="133"/>
      <c r="AJ51" s="134"/>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35"/>
    </row>
    <row r="52" spans="1:68" s="59" customFormat="1" ht="15" customHeight="1">
      <c r="A52" s="524"/>
      <c r="B52" s="525"/>
      <c r="C52" s="525"/>
      <c r="D52" s="526"/>
      <c r="E52" s="227"/>
      <c r="F52" s="225"/>
      <c r="G52" s="225"/>
      <c r="H52" s="225"/>
      <c r="I52" s="226" t="s">
        <v>249</v>
      </c>
      <c r="J52" s="226" t="s">
        <v>233</v>
      </c>
      <c r="K52" s="548" t="s">
        <v>250</v>
      </c>
      <c r="L52" s="548"/>
      <c r="M52" s="226" t="s">
        <v>251</v>
      </c>
      <c r="N52" s="226" t="s">
        <v>233</v>
      </c>
      <c r="O52" s="548" t="s">
        <v>252</v>
      </c>
      <c r="P52" s="548"/>
      <c r="Q52" s="548"/>
      <c r="R52" s="228" t="s">
        <v>253</v>
      </c>
      <c r="S52" s="580">
        <f>IF(T51=0,"",T51-S50+1)</f>
      </c>
      <c r="T52" s="581"/>
      <c r="U52" s="582"/>
      <c r="V52" s="580">
        <f>IF(W51=0,"",W51-V50+1)</f>
      </c>
      <c r="W52" s="581"/>
      <c r="X52" s="582"/>
      <c r="Y52" s="592"/>
      <c r="Z52" s="593"/>
      <c r="AA52" s="593"/>
      <c r="AB52" s="594"/>
      <c r="AC52" s="595"/>
      <c r="AD52" s="596"/>
      <c r="AE52" s="596"/>
      <c r="AF52" s="597"/>
      <c r="AG52" s="598"/>
      <c r="AH52" s="599"/>
      <c r="AI52" s="133"/>
      <c r="AJ52" s="134"/>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35"/>
    </row>
    <row r="53" spans="1:68" s="59" customFormat="1" ht="15" customHeight="1">
      <c r="A53" s="524"/>
      <c r="B53" s="525"/>
      <c r="C53" s="525"/>
      <c r="D53" s="526"/>
      <c r="E53" s="583"/>
      <c r="F53" s="584"/>
      <c r="G53" s="584"/>
      <c r="H53" s="584"/>
      <c r="I53" s="584"/>
      <c r="J53" s="584"/>
      <c r="K53" s="584"/>
      <c r="L53" s="584"/>
      <c r="M53" s="584"/>
      <c r="N53" s="584"/>
      <c r="O53" s="584"/>
      <c r="P53" s="584"/>
      <c r="Q53" s="584"/>
      <c r="R53" s="585"/>
      <c r="S53" s="589"/>
      <c r="T53" s="590"/>
      <c r="U53" s="591"/>
      <c r="V53" s="589"/>
      <c r="W53" s="590"/>
      <c r="X53" s="591"/>
      <c r="Y53" s="571"/>
      <c r="Z53" s="572"/>
      <c r="AA53" s="572"/>
      <c r="AB53" s="573"/>
      <c r="AC53" s="559">
        <f>IF(Y53=0,"",ROUNDDOWN(Y53*V55/S55*IF(AG53=0,1,AG53/100),0))</f>
      </c>
      <c r="AD53" s="560"/>
      <c r="AE53" s="560"/>
      <c r="AF53" s="561"/>
      <c r="AG53" s="565"/>
      <c r="AH53" s="566"/>
      <c r="AI53" s="133"/>
      <c r="AJ53" s="118"/>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35"/>
    </row>
    <row r="54" spans="1:68" s="59" customFormat="1" ht="15" customHeight="1">
      <c r="A54" s="524"/>
      <c r="B54" s="525"/>
      <c r="C54" s="525"/>
      <c r="D54" s="526"/>
      <c r="E54" s="586"/>
      <c r="F54" s="587"/>
      <c r="G54" s="587"/>
      <c r="H54" s="587"/>
      <c r="I54" s="587"/>
      <c r="J54" s="587"/>
      <c r="K54" s="587"/>
      <c r="L54" s="587"/>
      <c r="M54" s="587"/>
      <c r="N54" s="587"/>
      <c r="O54" s="587"/>
      <c r="P54" s="587"/>
      <c r="Q54" s="587"/>
      <c r="R54" s="588"/>
      <c r="S54" s="146" t="s">
        <v>200</v>
      </c>
      <c r="T54" s="569"/>
      <c r="U54" s="570"/>
      <c r="V54" s="146" t="s">
        <v>200</v>
      </c>
      <c r="W54" s="569"/>
      <c r="X54" s="570"/>
      <c r="Y54" s="574"/>
      <c r="Z54" s="575"/>
      <c r="AA54" s="575"/>
      <c r="AB54" s="576"/>
      <c r="AC54" s="562"/>
      <c r="AD54" s="563"/>
      <c r="AE54" s="563"/>
      <c r="AF54" s="564"/>
      <c r="AG54" s="567"/>
      <c r="AH54" s="568"/>
      <c r="AI54" s="181"/>
      <c r="AJ54" s="118"/>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35"/>
    </row>
    <row r="55" spans="1:68" s="59" customFormat="1" ht="15" customHeight="1">
      <c r="A55" s="524"/>
      <c r="B55" s="525"/>
      <c r="C55" s="525"/>
      <c r="D55" s="526"/>
      <c r="E55" s="227"/>
      <c r="F55" s="225"/>
      <c r="G55" s="225"/>
      <c r="H55" s="225"/>
      <c r="I55" s="226" t="s">
        <v>249</v>
      </c>
      <c r="J55" s="226" t="s">
        <v>233</v>
      </c>
      <c r="K55" s="548" t="s">
        <v>250</v>
      </c>
      <c r="L55" s="548"/>
      <c r="M55" s="226" t="s">
        <v>251</v>
      </c>
      <c r="N55" s="226" t="s">
        <v>233</v>
      </c>
      <c r="O55" s="548" t="s">
        <v>252</v>
      </c>
      <c r="P55" s="548"/>
      <c r="Q55" s="548"/>
      <c r="R55" s="228" t="s">
        <v>253</v>
      </c>
      <c r="S55" s="580">
        <f>IF(T54=0,"",T54-S53+1)</f>
      </c>
      <c r="T55" s="581"/>
      <c r="U55" s="582"/>
      <c r="V55" s="580">
        <f>IF(W54=0,"",W54-V53+1)</f>
      </c>
      <c r="W55" s="581"/>
      <c r="X55" s="582"/>
      <c r="Y55" s="592"/>
      <c r="Z55" s="593"/>
      <c r="AA55" s="593"/>
      <c r="AB55" s="594"/>
      <c r="AC55" s="595"/>
      <c r="AD55" s="596"/>
      <c r="AE55" s="596"/>
      <c r="AF55" s="597"/>
      <c r="AG55" s="598"/>
      <c r="AH55" s="599"/>
      <c r="AI55" s="133"/>
      <c r="AJ55" s="134"/>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35"/>
    </row>
    <row r="56" spans="1:68" s="59" customFormat="1" ht="15" customHeight="1">
      <c r="A56" s="524"/>
      <c r="B56" s="525"/>
      <c r="C56" s="525"/>
      <c r="D56" s="526"/>
      <c r="E56" s="583"/>
      <c r="F56" s="584"/>
      <c r="G56" s="584"/>
      <c r="H56" s="584"/>
      <c r="I56" s="584"/>
      <c r="J56" s="584"/>
      <c r="K56" s="584"/>
      <c r="L56" s="584"/>
      <c r="M56" s="584"/>
      <c r="N56" s="584"/>
      <c r="O56" s="584"/>
      <c r="P56" s="584"/>
      <c r="Q56" s="584"/>
      <c r="R56" s="585"/>
      <c r="S56" s="589"/>
      <c r="T56" s="590"/>
      <c r="U56" s="591"/>
      <c r="V56" s="589"/>
      <c r="W56" s="590"/>
      <c r="X56" s="591"/>
      <c r="Y56" s="571"/>
      <c r="Z56" s="572"/>
      <c r="AA56" s="572"/>
      <c r="AB56" s="573"/>
      <c r="AC56" s="559">
        <f>IF(Y56=0,"",ROUNDDOWN(Y56*V58/S58*IF(AG56=0,1,AG56/100),0))</f>
      </c>
      <c r="AD56" s="560"/>
      <c r="AE56" s="560"/>
      <c r="AF56" s="561"/>
      <c r="AG56" s="565"/>
      <c r="AH56" s="566"/>
      <c r="AI56" s="133"/>
      <c r="AJ56" s="134"/>
      <c r="AK56" s="110"/>
      <c r="AL56" s="110"/>
      <c r="AM56" s="110"/>
      <c r="AN56" s="110"/>
      <c r="AO56" s="110"/>
      <c r="AP56" s="110"/>
      <c r="AQ56" s="110"/>
      <c r="AR56" s="110"/>
      <c r="AS56" s="110"/>
      <c r="AT56" s="110"/>
      <c r="AU56" s="110"/>
      <c r="AV56" s="110"/>
      <c r="AW56" s="110"/>
      <c r="AX56" s="110"/>
      <c r="AY56" s="110"/>
      <c r="AZ56" s="110"/>
      <c r="BA56" s="110"/>
      <c r="BB56" s="110"/>
      <c r="BC56" s="110"/>
      <c r="BD56" s="110"/>
      <c r="BE56" s="110"/>
      <c r="BF56" s="110"/>
      <c r="BG56" s="110"/>
      <c r="BH56" s="110"/>
      <c r="BI56" s="110"/>
      <c r="BJ56" s="110"/>
      <c r="BK56" s="110"/>
      <c r="BL56" s="110"/>
      <c r="BM56" s="110"/>
      <c r="BN56" s="110"/>
      <c r="BO56" s="110"/>
      <c r="BP56" s="135"/>
    </row>
    <row r="57" spans="1:68" s="59" customFormat="1" ht="15" customHeight="1">
      <c r="A57" s="524"/>
      <c r="B57" s="525"/>
      <c r="C57" s="525"/>
      <c r="D57" s="526"/>
      <c r="E57" s="586"/>
      <c r="F57" s="587"/>
      <c r="G57" s="587"/>
      <c r="H57" s="587"/>
      <c r="I57" s="587"/>
      <c r="J57" s="587"/>
      <c r="K57" s="587"/>
      <c r="L57" s="587"/>
      <c r="M57" s="587"/>
      <c r="N57" s="587"/>
      <c r="O57" s="587"/>
      <c r="P57" s="587"/>
      <c r="Q57" s="587"/>
      <c r="R57" s="588"/>
      <c r="S57" s="146" t="s">
        <v>200</v>
      </c>
      <c r="T57" s="569"/>
      <c r="U57" s="570"/>
      <c r="V57" s="146" t="s">
        <v>200</v>
      </c>
      <c r="W57" s="569"/>
      <c r="X57" s="570"/>
      <c r="Y57" s="574"/>
      <c r="Z57" s="575"/>
      <c r="AA57" s="575"/>
      <c r="AB57" s="576"/>
      <c r="AC57" s="562"/>
      <c r="AD57" s="563"/>
      <c r="AE57" s="563"/>
      <c r="AF57" s="564"/>
      <c r="AG57" s="567"/>
      <c r="AH57" s="568"/>
      <c r="AI57" s="133"/>
      <c r="AJ57" s="134"/>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35"/>
    </row>
    <row r="58" spans="1:68" s="59" customFormat="1" ht="15" customHeight="1">
      <c r="A58" s="524"/>
      <c r="B58" s="525"/>
      <c r="C58" s="525"/>
      <c r="D58" s="526"/>
      <c r="E58" s="227"/>
      <c r="F58" s="225"/>
      <c r="G58" s="225"/>
      <c r="H58" s="225"/>
      <c r="I58" s="226" t="s">
        <v>249</v>
      </c>
      <c r="J58" s="226" t="s">
        <v>233</v>
      </c>
      <c r="K58" s="548" t="s">
        <v>250</v>
      </c>
      <c r="L58" s="548"/>
      <c r="M58" s="226" t="s">
        <v>251</v>
      </c>
      <c r="N58" s="226" t="s">
        <v>233</v>
      </c>
      <c r="O58" s="548" t="s">
        <v>252</v>
      </c>
      <c r="P58" s="548"/>
      <c r="Q58" s="548"/>
      <c r="R58" s="228" t="s">
        <v>253</v>
      </c>
      <c r="S58" s="580">
        <f>IF(T57=0,"",T57-S56+1)</f>
      </c>
      <c r="T58" s="581"/>
      <c r="U58" s="582"/>
      <c r="V58" s="580">
        <f>IF(W57=0,"",W57-V56+1)</f>
      </c>
      <c r="W58" s="581"/>
      <c r="X58" s="582"/>
      <c r="Y58" s="592"/>
      <c r="Z58" s="593"/>
      <c r="AA58" s="593"/>
      <c r="AB58" s="594"/>
      <c r="AC58" s="595"/>
      <c r="AD58" s="596"/>
      <c r="AE58" s="596"/>
      <c r="AF58" s="597"/>
      <c r="AG58" s="598"/>
      <c r="AH58" s="599"/>
      <c r="AI58" s="133"/>
      <c r="AJ58" s="134"/>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35"/>
    </row>
    <row r="59" spans="1:68" s="59" customFormat="1" ht="15" customHeight="1">
      <c r="A59" s="524"/>
      <c r="B59" s="525"/>
      <c r="C59" s="525"/>
      <c r="D59" s="526"/>
      <c r="E59" s="583"/>
      <c r="F59" s="584"/>
      <c r="G59" s="584"/>
      <c r="H59" s="584"/>
      <c r="I59" s="584"/>
      <c r="J59" s="584"/>
      <c r="K59" s="584"/>
      <c r="L59" s="584"/>
      <c r="M59" s="584"/>
      <c r="N59" s="584"/>
      <c r="O59" s="584"/>
      <c r="P59" s="584"/>
      <c r="Q59" s="584"/>
      <c r="R59" s="585"/>
      <c r="S59" s="589"/>
      <c r="T59" s="590"/>
      <c r="U59" s="591"/>
      <c r="V59" s="589"/>
      <c r="W59" s="590"/>
      <c r="X59" s="591"/>
      <c r="Y59" s="571"/>
      <c r="Z59" s="572"/>
      <c r="AA59" s="572"/>
      <c r="AB59" s="573"/>
      <c r="AC59" s="559">
        <f>IF(Y59=0,"",ROUNDDOWN(Y59*V61/S61*IF(AG59=0,1,AG59/100),0))</f>
      </c>
      <c r="AD59" s="560"/>
      <c r="AE59" s="560"/>
      <c r="AF59" s="561"/>
      <c r="AG59" s="565"/>
      <c r="AH59" s="566"/>
      <c r="AI59" s="133"/>
      <c r="AJ59" s="134"/>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35"/>
    </row>
    <row r="60" spans="1:68" s="59" customFormat="1" ht="15" customHeight="1">
      <c r="A60" s="524"/>
      <c r="B60" s="525"/>
      <c r="C60" s="525"/>
      <c r="D60" s="526"/>
      <c r="E60" s="586"/>
      <c r="F60" s="587"/>
      <c r="G60" s="587"/>
      <c r="H60" s="587"/>
      <c r="I60" s="587"/>
      <c r="J60" s="587"/>
      <c r="K60" s="587"/>
      <c r="L60" s="587"/>
      <c r="M60" s="587"/>
      <c r="N60" s="587"/>
      <c r="O60" s="587"/>
      <c r="P60" s="587"/>
      <c r="Q60" s="587"/>
      <c r="R60" s="588"/>
      <c r="S60" s="146" t="s">
        <v>200</v>
      </c>
      <c r="T60" s="569"/>
      <c r="U60" s="570"/>
      <c r="V60" s="146" t="s">
        <v>200</v>
      </c>
      <c r="W60" s="569"/>
      <c r="X60" s="570"/>
      <c r="Y60" s="574"/>
      <c r="Z60" s="575"/>
      <c r="AA60" s="575"/>
      <c r="AB60" s="576"/>
      <c r="AC60" s="562"/>
      <c r="AD60" s="563"/>
      <c r="AE60" s="563"/>
      <c r="AF60" s="564"/>
      <c r="AG60" s="567"/>
      <c r="AH60" s="568"/>
      <c r="AI60" s="147"/>
      <c r="AJ60" s="148"/>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50"/>
    </row>
    <row r="61" spans="1:68" s="59" customFormat="1" ht="15" customHeight="1">
      <c r="A61" s="524"/>
      <c r="B61" s="525"/>
      <c r="C61" s="525"/>
      <c r="D61" s="526"/>
      <c r="E61" s="227"/>
      <c r="F61" s="225"/>
      <c r="G61" s="225"/>
      <c r="H61" s="225"/>
      <c r="I61" s="226" t="s">
        <v>249</v>
      </c>
      <c r="J61" s="226" t="s">
        <v>233</v>
      </c>
      <c r="K61" s="548" t="s">
        <v>250</v>
      </c>
      <c r="L61" s="548"/>
      <c r="M61" s="226" t="s">
        <v>251</v>
      </c>
      <c r="N61" s="226" t="s">
        <v>233</v>
      </c>
      <c r="O61" s="548" t="s">
        <v>252</v>
      </c>
      <c r="P61" s="548"/>
      <c r="Q61" s="548"/>
      <c r="R61" s="228" t="s">
        <v>253</v>
      </c>
      <c r="S61" s="580">
        <f>IF(T60=0,"",T60-S59+1)</f>
      </c>
      <c r="T61" s="581"/>
      <c r="U61" s="582"/>
      <c r="V61" s="580">
        <f>IF(W60=0,"",W60-V59+1)</f>
      </c>
      <c r="W61" s="581"/>
      <c r="X61" s="582"/>
      <c r="Y61" s="592"/>
      <c r="Z61" s="593"/>
      <c r="AA61" s="593"/>
      <c r="AB61" s="594"/>
      <c r="AC61" s="595"/>
      <c r="AD61" s="596"/>
      <c r="AE61" s="596"/>
      <c r="AF61" s="597"/>
      <c r="AG61" s="598"/>
      <c r="AH61" s="599"/>
      <c r="AI61" s="117"/>
      <c r="AJ61" s="148"/>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50"/>
    </row>
    <row r="62" spans="1:68" s="59" customFormat="1" ht="15" customHeight="1">
      <c r="A62" s="524"/>
      <c r="B62" s="525"/>
      <c r="C62" s="525"/>
      <c r="D62" s="526"/>
      <c r="E62" s="583"/>
      <c r="F62" s="584"/>
      <c r="G62" s="584"/>
      <c r="H62" s="584"/>
      <c r="I62" s="584"/>
      <c r="J62" s="584"/>
      <c r="K62" s="584"/>
      <c r="L62" s="584"/>
      <c r="M62" s="584"/>
      <c r="N62" s="584"/>
      <c r="O62" s="584"/>
      <c r="P62" s="584"/>
      <c r="Q62" s="584"/>
      <c r="R62" s="585"/>
      <c r="S62" s="589"/>
      <c r="T62" s="590"/>
      <c r="U62" s="591"/>
      <c r="V62" s="589"/>
      <c r="W62" s="590"/>
      <c r="X62" s="591"/>
      <c r="Y62" s="571"/>
      <c r="Z62" s="572"/>
      <c r="AA62" s="572"/>
      <c r="AB62" s="573"/>
      <c r="AC62" s="559">
        <f>IF(Y62=0,"",ROUNDDOWN(Y62*V64/S64*IF(AG62=0,1,AG62/100),0))</f>
      </c>
      <c r="AD62" s="560"/>
      <c r="AE62" s="560"/>
      <c r="AF62" s="561"/>
      <c r="AG62" s="565"/>
      <c r="AH62" s="566"/>
      <c r="AI62" s="151"/>
      <c r="AJ62" s="148"/>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50"/>
    </row>
    <row r="63" spans="1:68" s="59" customFormat="1" ht="15" customHeight="1">
      <c r="A63" s="524"/>
      <c r="B63" s="525"/>
      <c r="C63" s="525"/>
      <c r="D63" s="526"/>
      <c r="E63" s="586"/>
      <c r="F63" s="587"/>
      <c r="G63" s="587"/>
      <c r="H63" s="587"/>
      <c r="I63" s="587"/>
      <c r="J63" s="587"/>
      <c r="K63" s="587"/>
      <c r="L63" s="587"/>
      <c r="M63" s="587"/>
      <c r="N63" s="587"/>
      <c r="O63" s="587"/>
      <c r="P63" s="587"/>
      <c r="Q63" s="587"/>
      <c r="R63" s="588"/>
      <c r="S63" s="146" t="s">
        <v>200</v>
      </c>
      <c r="T63" s="569"/>
      <c r="U63" s="570"/>
      <c r="V63" s="146" t="s">
        <v>200</v>
      </c>
      <c r="W63" s="569"/>
      <c r="X63" s="570"/>
      <c r="Y63" s="574"/>
      <c r="Z63" s="575"/>
      <c r="AA63" s="575"/>
      <c r="AB63" s="576"/>
      <c r="AC63" s="562"/>
      <c r="AD63" s="563"/>
      <c r="AE63" s="563"/>
      <c r="AF63" s="564"/>
      <c r="AG63" s="567"/>
      <c r="AH63" s="568"/>
      <c r="AI63" s="133"/>
      <c r="AJ63" s="134"/>
      <c r="AK63" s="110"/>
      <c r="AL63" s="110"/>
      <c r="AM63" s="110"/>
      <c r="AN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35"/>
    </row>
    <row r="64" spans="1:68" s="59" customFormat="1" ht="15" customHeight="1">
      <c r="A64" s="524"/>
      <c r="B64" s="525"/>
      <c r="C64" s="525"/>
      <c r="D64" s="526"/>
      <c r="E64" s="227"/>
      <c r="F64" s="225"/>
      <c r="G64" s="225"/>
      <c r="H64" s="225"/>
      <c r="I64" s="226" t="s">
        <v>249</v>
      </c>
      <c r="J64" s="226" t="s">
        <v>233</v>
      </c>
      <c r="K64" s="548" t="s">
        <v>250</v>
      </c>
      <c r="L64" s="548"/>
      <c r="M64" s="226" t="s">
        <v>251</v>
      </c>
      <c r="N64" s="226" t="s">
        <v>233</v>
      </c>
      <c r="O64" s="548" t="s">
        <v>252</v>
      </c>
      <c r="P64" s="548"/>
      <c r="Q64" s="548"/>
      <c r="R64" s="228" t="s">
        <v>253</v>
      </c>
      <c r="S64" s="580">
        <f>IF(T63=0,"",T63-S62+1)</f>
      </c>
      <c r="T64" s="581"/>
      <c r="U64" s="582"/>
      <c r="V64" s="580">
        <f>IF(W63=0,"",W63-V62+1)</f>
      </c>
      <c r="W64" s="581"/>
      <c r="X64" s="582"/>
      <c r="Y64" s="592"/>
      <c r="Z64" s="593"/>
      <c r="AA64" s="593"/>
      <c r="AB64" s="594"/>
      <c r="AC64" s="595"/>
      <c r="AD64" s="596"/>
      <c r="AE64" s="596"/>
      <c r="AF64" s="597"/>
      <c r="AG64" s="598"/>
      <c r="AH64" s="599"/>
      <c r="AI64" s="117"/>
      <c r="AJ64" s="148"/>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50"/>
    </row>
    <row r="65" spans="1:68" s="59" customFormat="1" ht="15" customHeight="1">
      <c r="A65" s="524"/>
      <c r="B65" s="525"/>
      <c r="C65" s="525"/>
      <c r="D65" s="526"/>
      <c r="E65" s="583"/>
      <c r="F65" s="584"/>
      <c r="G65" s="584"/>
      <c r="H65" s="584"/>
      <c r="I65" s="584"/>
      <c r="J65" s="584"/>
      <c r="K65" s="584"/>
      <c r="L65" s="584"/>
      <c r="M65" s="584"/>
      <c r="N65" s="584"/>
      <c r="O65" s="584"/>
      <c r="P65" s="584"/>
      <c r="Q65" s="584"/>
      <c r="R65" s="585"/>
      <c r="S65" s="589"/>
      <c r="T65" s="590"/>
      <c r="U65" s="591"/>
      <c r="V65" s="589"/>
      <c r="W65" s="590"/>
      <c r="X65" s="591"/>
      <c r="Y65" s="571"/>
      <c r="Z65" s="572"/>
      <c r="AA65" s="572"/>
      <c r="AB65" s="573"/>
      <c r="AC65" s="559">
        <f>IF(Y65=0,"",ROUNDDOWN(Y65*V67/S67*IF(AG65=0,1,AG65/100),0))</f>
      </c>
      <c r="AD65" s="560"/>
      <c r="AE65" s="560"/>
      <c r="AF65" s="561"/>
      <c r="AG65" s="565"/>
      <c r="AH65" s="566"/>
      <c r="AI65" s="151"/>
      <c r="AJ65" s="148"/>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50"/>
    </row>
    <row r="66" spans="1:68" s="59" customFormat="1" ht="15" customHeight="1">
      <c r="A66" s="524"/>
      <c r="B66" s="525"/>
      <c r="C66" s="525"/>
      <c r="D66" s="526"/>
      <c r="E66" s="586"/>
      <c r="F66" s="587"/>
      <c r="G66" s="587"/>
      <c r="H66" s="587"/>
      <c r="I66" s="587"/>
      <c r="J66" s="587"/>
      <c r="K66" s="587"/>
      <c r="L66" s="587"/>
      <c r="M66" s="587"/>
      <c r="N66" s="587"/>
      <c r="O66" s="587"/>
      <c r="P66" s="587"/>
      <c r="Q66" s="587"/>
      <c r="R66" s="588"/>
      <c r="S66" s="146" t="s">
        <v>200</v>
      </c>
      <c r="T66" s="569"/>
      <c r="U66" s="570"/>
      <c r="V66" s="146" t="s">
        <v>200</v>
      </c>
      <c r="W66" s="569"/>
      <c r="X66" s="570"/>
      <c r="Y66" s="574"/>
      <c r="Z66" s="575"/>
      <c r="AA66" s="575"/>
      <c r="AB66" s="576"/>
      <c r="AC66" s="562"/>
      <c r="AD66" s="563"/>
      <c r="AE66" s="563"/>
      <c r="AF66" s="564"/>
      <c r="AG66" s="567"/>
      <c r="AH66" s="568"/>
      <c r="AI66" s="140"/>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141"/>
    </row>
    <row r="67" spans="1:68" s="59" customFormat="1" ht="15" customHeight="1">
      <c r="A67" s="524"/>
      <c r="B67" s="525"/>
      <c r="C67" s="525"/>
      <c r="D67" s="526"/>
      <c r="E67" s="227"/>
      <c r="F67" s="225"/>
      <c r="G67" s="225"/>
      <c r="H67" s="225"/>
      <c r="I67" s="226" t="s">
        <v>249</v>
      </c>
      <c r="J67" s="226" t="s">
        <v>233</v>
      </c>
      <c r="K67" s="548" t="s">
        <v>250</v>
      </c>
      <c r="L67" s="548"/>
      <c r="M67" s="226" t="s">
        <v>251</v>
      </c>
      <c r="N67" s="226" t="s">
        <v>233</v>
      </c>
      <c r="O67" s="548" t="s">
        <v>252</v>
      </c>
      <c r="P67" s="548"/>
      <c r="Q67" s="548"/>
      <c r="R67" s="228" t="s">
        <v>253</v>
      </c>
      <c r="S67" s="577">
        <f>IF(T66=0,"",T66-S65+1)</f>
      </c>
      <c r="T67" s="578"/>
      <c r="U67" s="579"/>
      <c r="V67" s="577">
        <f>IF(W66=0,"",W66-V65+1)</f>
      </c>
      <c r="W67" s="578"/>
      <c r="X67" s="579"/>
      <c r="Y67" s="574"/>
      <c r="Z67" s="575"/>
      <c r="AA67" s="575"/>
      <c r="AB67" s="576"/>
      <c r="AC67" s="562"/>
      <c r="AD67" s="563"/>
      <c r="AE67" s="563"/>
      <c r="AF67" s="564"/>
      <c r="AG67" s="567"/>
      <c r="AH67" s="568"/>
      <c r="AI67" s="140"/>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141"/>
    </row>
    <row r="68" spans="1:68" s="59" customFormat="1" ht="15" customHeight="1">
      <c r="A68" s="524"/>
      <c r="B68" s="525"/>
      <c r="C68" s="525"/>
      <c r="D68" s="525"/>
      <c r="E68" s="537" t="s">
        <v>202</v>
      </c>
      <c r="F68" s="538"/>
      <c r="G68" s="538"/>
      <c r="H68" s="538"/>
      <c r="I68" s="539"/>
      <c r="J68" s="543"/>
      <c r="K68" s="544"/>
      <c r="L68" s="544"/>
      <c r="M68" s="544"/>
      <c r="N68" s="547" t="s">
        <v>53</v>
      </c>
      <c r="O68" s="547"/>
      <c r="P68" s="549" t="s">
        <v>203</v>
      </c>
      <c r="Q68" s="550"/>
      <c r="R68" s="550"/>
      <c r="S68" s="550"/>
      <c r="T68" s="550"/>
      <c r="U68" s="550"/>
      <c r="V68" s="550"/>
      <c r="W68" s="550"/>
      <c r="X68" s="550"/>
      <c r="Y68" s="550"/>
      <c r="Z68" s="550"/>
      <c r="AA68" s="550"/>
      <c r="AB68" s="550"/>
      <c r="AC68" s="553">
        <f>IF(SUM(AC35:AF67)=0,"",SUM(AC35:AF67))</f>
      </c>
      <c r="AD68" s="553"/>
      <c r="AE68" s="553"/>
      <c r="AF68" s="553"/>
      <c r="AG68" s="555"/>
      <c r="AH68" s="556"/>
      <c r="AI68" s="140"/>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141"/>
    </row>
    <row r="69" spans="1:68" s="59" customFormat="1" ht="15" customHeight="1">
      <c r="A69" s="524"/>
      <c r="B69" s="525"/>
      <c r="C69" s="525"/>
      <c r="D69" s="525"/>
      <c r="E69" s="540"/>
      <c r="F69" s="541"/>
      <c r="G69" s="541"/>
      <c r="H69" s="541"/>
      <c r="I69" s="542"/>
      <c r="J69" s="545"/>
      <c r="K69" s="546"/>
      <c r="L69" s="546"/>
      <c r="M69" s="546"/>
      <c r="N69" s="548"/>
      <c r="O69" s="548"/>
      <c r="P69" s="551"/>
      <c r="Q69" s="552"/>
      <c r="R69" s="552"/>
      <c r="S69" s="552"/>
      <c r="T69" s="552"/>
      <c r="U69" s="552"/>
      <c r="V69" s="552"/>
      <c r="W69" s="552"/>
      <c r="X69" s="552"/>
      <c r="Y69" s="552"/>
      <c r="Z69" s="552"/>
      <c r="AA69" s="552"/>
      <c r="AB69" s="552"/>
      <c r="AC69" s="554"/>
      <c r="AD69" s="554"/>
      <c r="AE69" s="554"/>
      <c r="AF69" s="554"/>
      <c r="AG69" s="557"/>
      <c r="AH69" s="558"/>
      <c r="AI69" s="140"/>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141"/>
    </row>
    <row r="70" spans="1:68" s="59" customFormat="1" ht="15" customHeight="1">
      <c r="A70" s="524"/>
      <c r="B70" s="525"/>
      <c r="C70" s="525"/>
      <c r="D70" s="526"/>
      <c r="E70" s="510" t="s">
        <v>153</v>
      </c>
      <c r="F70" s="510"/>
      <c r="G70" s="510"/>
      <c r="H70" s="510"/>
      <c r="I70" s="510"/>
      <c r="J70" s="510"/>
      <c r="K70" s="510"/>
      <c r="L70" s="510"/>
      <c r="M70" s="510"/>
      <c r="N70" s="510"/>
      <c r="O70" s="510"/>
      <c r="P70" s="510"/>
      <c r="Q70" s="510"/>
      <c r="R70" s="510"/>
      <c r="S70" s="510"/>
      <c r="T70" s="510"/>
      <c r="U70" s="510"/>
      <c r="V70" s="510"/>
      <c r="W70" s="510"/>
      <c r="X70" s="510"/>
      <c r="Y70" s="510"/>
      <c r="Z70" s="510"/>
      <c r="AA70" s="510"/>
      <c r="AB70" s="510"/>
      <c r="AC70" s="512" t="str">
        <f>IF(AND(AC68="",J68&gt;=1),0,IF(J68="","－",IF(J68=0,"－",ROUNDDOWN(AC68/J68,0))))</f>
        <v>－</v>
      </c>
      <c r="AD70" s="513"/>
      <c r="AE70" s="513"/>
      <c r="AF70" s="513"/>
      <c r="AG70" s="513"/>
      <c r="AH70" s="514"/>
      <c r="AI70" s="140"/>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141"/>
    </row>
    <row r="71" spans="1:68" s="59" customFormat="1" ht="15" customHeight="1" thickBot="1">
      <c r="A71" s="527"/>
      <c r="B71" s="528"/>
      <c r="C71" s="528"/>
      <c r="D71" s="529"/>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5"/>
      <c r="AD71" s="516"/>
      <c r="AE71" s="516"/>
      <c r="AF71" s="516"/>
      <c r="AG71" s="516"/>
      <c r="AH71" s="517"/>
      <c r="AI71" s="140"/>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141"/>
    </row>
    <row r="72" spans="1:68" s="59" customFormat="1" ht="3.75" customHeight="1">
      <c r="A72" s="162"/>
      <c r="B72" s="162"/>
      <c r="C72" s="162"/>
      <c r="D72" s="162"/>
      <c r="E72" s="166"/>
      <c r="F72" s="166"/>
      <c r="G72" s="166"/>
      <c r="H72" s="166"/>
      <c r="I72" s="166"/>
      <c r="J72" s="167"/>
      <c r="K72" s="167"/>
      <c r="L72" s="167"/>
      <c r="M72" s="167"/>
      <c r="N72" s="90"/>
      <c r="O72" s="90"/>
      <c r="P72" s="168"/>
      <c r="Q72" s="168"/>
      <c r="R72" s="168"/>
      <c r="S72" s="168"/>
      <c r="T72" s="168"/>
      <c r="U72" s="168"/>
      <c r="V72" s="168"/>
      <c r="W72" s="168"/>
      <c r="X72" s="168"/>
      <c r="Y72" s="168"/>
      <c r="Z72" s="168"/>
      <c r="AA72" s="168"/>
      <c r="AB72" s="168"/>
      <c r="AC72" s="168"/>
      <c r="AD72" s="168"/>
      <c r="AE72" s="168"/>
      <c r="AF72" s="168"/>
      <c r="AG72" s="168"/>
      <c r="AH72" s="168"/>
      <c r="AI72" s="140"/>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141"/>
    </row>
    <row r="73" spans="1:68" s="122" customFormat="1" ht="3.75" customHeight="1">
      <c r="A73" s="91"/>
      <c r="B73" s="91"/>
      <c r="C73" s="90"/>
      <c r="D73" s="90"/>
      <c r="E73" s="90"/>
      <c r="F73" s="90"/>
      <c r="G73" s="90"/>
      <c r="H73" s="90"/>
      <c r="I73" s="90"/>
      <c r="J73" s="90"/>
      <c r="K73" s="90"/>
      <c r="L73" s="90"/>
      <c r="M73" s="90"/>
      <c r="N73" s="90"/>
      <c r="O73" s="90"/>
      <c r="P73" s="90"/>
      <c r="Q73" s="90"/>
      <c r="R73" s="92"/>
      <c r="S73" s="92"/>
      <c r="T73" s="92"/>
      <c r="U73" s="92"/>
      <c r="V73" s="92"/>
      <c r="W73" s="90"/>
      <c r="X73" s="92"/>
      <c r="Y73" s="92"/>
      <c r="Z73" s="92"/>
      <c r="AA73" s="92"/>
      <c r="AB73" s="92"/>
      <c r="AC73" s="90"/>
      <c r="AD73" s="92"/>
      <c r="AE73" s="92"/>
      <c r="AF73" s="92"/>
      <c r="AG73" s="92"/>
      <c r="AH73" s="92"/>
      <c r="AI73" s="140"/>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141"/>
    </row>
    <row r="74" spans="1:68" s="59" customFormat="1" ht="15" customHeight="1" thickBot="1">
      <c r="A74" s="518"/>
      <c r="B74" s="518"/>
      <c r="C74" s="518"/>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8"/>
      <c r="AC74" s="518"/>
      <c r="AD74" s="518"/>
      <c r="AE74" s="518"/>
      <c r="AF74" s="518"/>
      <c r="AG74" s="518"/>
      <c r="AH74" s="518"/>
      <c r="AI74" s="152"/>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4"/>
    </row>
    <row r="75" spans="1:68" s="59" customFormat="1" ht="18" customHeight="1">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155"/>
      <c r="AJ75" s="155"/>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row>
    <row r="76" spans="5:68" ht="18" customHeight="1">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19"/>
      <c r="AJ76" s="119"/>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row>
    <row r="77" spans="5:68" ht="18" customHeight="1">
      <c r="E77" s="519"/>
      <c r="F77" s="519"/>
      <c r="G77" s="519"/>
      <c r="H77" s="519"/>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row>
    <row r="78" spans="5:34" ht="18" customHeight="1">
      <c r="E78" s="519"/>
      <c r="F78" s="519"/>
      <c r="G78" s="519"/>
      <c r="H78" s="519"/>
      <c r="I78" s="520"/>
      <c r="J78" s="520"/>
      <c r="K78" s="520"/>
      <c r="L78" s="520"/>
      <c r="M78" s="520"/>
      <c r="N78" s="520"/>
      <c r="O78" s="520"/>
      <c r="P78" s="520"/>
      <c r="Q78" s="520"/>
      <c r="R78" s="520"/>
      <c r="S78" s="520"/>
      <c r="T78" s="520"/>
      <c r="U78" s="520"/>
      <c r="V78" s="520"/>
      <c r="W78" s="520"/>
      <c r="X78" s="520"/>
      <c r="Y78" s="520"/>
      <c r="Z78" s="520"/>
      <c r="AA78" s="520"/>
      <c r="AB78" s="520"/>
      <c r="AC78" s="520"/>
      <c r="AD78" s="520"/>
      <c r="AE78" s="520"/>
      <c r="AF78" s="520"/>
      <c r="AG78" s="520"/>
      <c r="AH78" s="520"/>
    </row>
    <row r="161" spans="5:34" ht="15" customHeight="1">
      <c r="E161" s="123" t="s">
        <v>108</v>
      </c>
      <c r="F161" s="124"/>
      <c r="G161" s="124"/>
      <c r="H161" s="124"/>
      <c r="I161" s="124"/>
      <c r="J161" s="124"/>
      <c r="K161" s="124"/>
      <c r="L161" s="124"/>
      <c r="M161" s="124"/>
      <c r="N161" s="124"/>
      <c r="O161" s="125"/>
      <c r="P161" s="125"/>
      <c r="Q161" s="125"/>
      <c r="R161" s="125"/>
      <c r="S161" s="499">
        <v>42826</v>
      </c>
      <c r="T161" s="500"/>
      <c r="U161" s="501"/>
      <c r="V161" s="500">
        <v>42826</v>
      </c>
      <c r="W161" s="500"/>
      <c r="X161" s="500"/>
      <c r="Y161" s="502">
        <v>50000000</v>
      </c>
      <c r="Z161" s="503"/>
      <c r="AA161" s="503"/>
      <c r="AB161" s="504"/>
      <c r="AC161" s="505">
        <f>IF(Y161=0,"",ROUNDDOWN(Y161*V163/S163*IF(AG161=0,1,AG161/100),0))</f>
        <v>50000000</v>
      </c>
      <c r="AD161" s="506"/>
      <c r="AE161" s="506"/>
      <c r="AF161" s="507"/>
      <c r="AG161" s="508"/>
      <c r="AH161" s="509"/>
    </row>
    <row r="162" spans="5:34" ht="15" customHeight="1">
      <c r="E162" s="126" t="s">
        <v>204</v>
      </c>
      <c r="F162" s="127"/>
      <c r="G162" s="127"/>
      <c r="H162" s="127"/>
      <c r="I162" s="127"/>
      <c r="J162" s="127"/>
      <c r="K162" s="127"/>
      <c r="L162" s="127"/>
      <c r="M162" s="127"/>
      <c r="N162" s="127"/>
      <c r="O162" s="128"/>
      <c r="P162" s="128"/>
      <c r="Q162" s="128"/>
      <c r="R162" s="128"/>
      <c r="S162" s="493">
        <v>43008</v>
      </c>
      <c r="T162" s="494"/>
      <c r="U162" s="495"/>
      <c r="V162" s="494">
        <v>43008</v>
      </c>
      <c r="W162" s="494"/>
      <c r="X162" s="494"/>
      <c r="Y162" s="477"/>
      <c r="Z162" s="478"/>
      <c r="AA162" s="478"/>
      <c r="AB162" s="479"/>
      <c r="AC162" s="483"/>
      <c r="AD162" s="484"/>
      <c r="AE162" s="484"/>
      <c r="AF162" s="485"/>
      <c r="AG162" s="489"/>
      <c r="AH162" s="490"/>
    </row>
    <row r="163" spans="5:34" ht="15" customHeight="1">
      <c r="E163" s="129"/>
      <c r="F163" s="130"/>
      <c r="G163" s="130"/>
      <c r="H163" s="130"/>
      <c r="I163" s="130"/>
      <c r="J163" s="130"/>
      <c r="K163" s="130"/>
      <c r="L163" s="130"/>
      <c r="M163" s="130"/>
      <c r="N163" s="131"/>
      <c r="O163" s="132"/>
      <c r="P163" s="132"/>
      <c r="Q163" s="132"/>
      <c r="R163" s="131" t="s">
        <v>104</v>
      </c>
      <c r="S163" s="496">
        <f>IF(S162=0,"",S162-S161+1)</f>
        <v>183</v>
      </c>
      <c r="T163" s="497"/>
      <c r="U163" s="498"/>
      <c r="V163" s="497">
        <f>IF(V162=0,"",V162-V161+1)</f>
        <v>183</v>
      </c>
      <c r="W163" s="497"/>
      <c r="X163" s="497"/>
      <c r="Y163" s="480"/>
      <c r="Z163" s="481"/>
      <c r="AA163" s="481"/>
      <c r="AB163" s="482"/>
      <c r="AC163" s="486"/>
      <c r="AD163" s="487"/>
      <c r="AE163" s="487"/>
      <c r="AF163" s="488"/>
      <c r="AG163" s="491"/>
      <c r="AH163" s="492"/>
    </row>
    <row r="164" spans="5:34" ht="15" customHeight="1">
      <c r="E164" s="123" t="s">
        <v>108</v>
      </c>
      <c r="F164" s="124"/>
      <c r="G164" s="124"/>
      <c r="H164" s="124"/>
      <c r="I164" s="124"/>
      <c r="J164" s="124"/>
      <c r="K164" s="124"/>
      <c r="L164" s="124"/>
      <c r="M164" s="124"/>
      <c r="N164" s="124"/>
      <c r="O164" s="125"/>
      <c r="P164" s="125"/>
      <c r="Q164" s="125"/>
      <c r="R164" s="125"/>
      <c r="S164" s="499">
        <v>42278</v>
      </c>
      <c r="T164" s="500"/>
      <c r="U164" s="501"/>
      <c r="V164" s="500">
        <v>42826</v>
      </c>
      <c r="W164" s="500"/>
      <c r="X164" s="500"/>
      <c r="Y164" s="502">
        <v>300000000</v>
      </c>
      <c r="Z164" s="503"/>
      <c r="AA164" s="503"/>
      <c r="AB164" s="504"/>
      <c r="AC164" s="505">
        <f>IF(Y164=0,"",ROUNDDOWN(Y164*V166/S166*IF(AG164=0,1,AG164/100),0))</f>
        <v>99512195</v>
      </c>
      <c r="AD164" s="506"/>
      <c r="AE164" s="506"/>
      <c r="AF164" s="507"/>
      <c r="AG164" s="508"/>
      <c r="AH164" s="509"/>
    </row>
    <row r="165" spans="5:34" ht="15" customHeight="1">
      <c r="E165" s="126" t="s">
        <v>205</v>
      </c>
      <c r="F165" s="127"/>
      <c r="G165" s="127"/>
      <c r="H165" s="127"/>
      <c r="I165" s="127"/>
      <c r="J165" s="127"/>
      <c r="K165" s="127"/>
      <c r="L165" s="127"/>
      <c r="M165" s="127"/>
      <c r="N165" s="127"/>
      <c r="O165" s="128"/>
      <c r="P165" s="128"/>
      <c r="Q165" s="128"/>
      <c r="R165" s="128"/>
      <c r="S165" s="493">
        <v>43097</v>
      </c>
      <c r="T165" s="494"/>
      <c r="U165" s="495"/>
      <c r="V165" s="494">
        <v>43097</v>
      </c>
      <c r="W165" s="494"/>
      <c r="X165" s="494"/>
      <c r="Y165" s="477"/>
      <c r="Z165" s="478"/>
      <c r="AA165" s="478"/>
      <c r="AB165" s="479"/>
      <c r="AC165" s="483"/>
      <c r="AD165" s="484"/>
      <c r="AE165" s="484"/>
      <c r="AF165" s="485"/>
      <c r="AG165" s="489"/>
      <c r="AH165" s="490"/>
    </row>
    <row r="166" spans="5:34" ht="15" customHeight="1">
      <c r="E166" s="129"/>
      <c r="F166" s="130"/>
      <c r="G166" s="130"/>
      <c r="H166" s="130"/>
      <c r="I166" s="130"/>
      <c r="J166" s="130"/>
      <c r="K166" s="130"/>
      <c r="L166" s="130"/>
      <c r="M166" s="130"/>
      <c r="N166" s="131"/>
      <c r="O166" s="132"/>
      <c r="P166" s="132"/>
      <c r="Q166" s="132"/>
      <c r="R166" s="131" t="s">
        <v>104</v>
      </c>
      <c r="S166" s="496">
        <f>IF(S165=0,"",S165-S164+1)</f>
        <v>820</v>
      </c>
      <c r="T166" s="497"/>
      <c r="U166" s="498"/>
      <c r="V166" s="497">
        <f>IF(V165=0,"",V165-V164+1)</f>
        <v>272</v>
      </c>
      <c r="W166" s="497"/>
      <c r="X166" s="497"/>
      <c r="Y166" s="480"/>
      <c r="Z166" s="481"/>
      <c r="AA166" s="481"/>
      <c r="AB166" s="482"/>
      <c r="AC166" s="486"/>
      <c r="AD166" s="487"/>
      <c r="AE166" s="487"/>
      <c r="AF166" s="488"/>
      <c r="AG166" s="491"/>
      <c r="AH166" s="492"/>
    </row>
    <row r="167" spans="5:34" ht="15" customHeight="1">
      <c r="E167" s="123" t="s">
        <v>108</v>
      </c>
      <c r="F167" s="124"/>
      <c r="G167" s="124"/>
      <c r="H167" s="124"/>
      <c r="I167" s="124"/>
      <c r="J167" s="124"/>
      <c r="K167" s="124"/>
      <c r="L167" s="124"/>
      <c r="M167" s="124"/>
      <c r="N167" s="124"/>
      <c r="O167" s="125"/>
      <c r="P167" s="125"/>
      <c r="Q167" s="125"/>
      <c r="R167" s="125"/>
      <c r="S167" s="499">
        <v>42826</v>
      </c>
      <c r="T167" s="500"/>
      <c r="U167" s="501"/>
      <c r="V167" s="500">
        <v>42826</v>
      </c>
      <c r="W167" s="500"/>
      <c r="X167" s="500"/>
      <c r="Y167" s="502">
        <v>300000000</v>
      </c>
      <c r="Z167" s="503"/>
      <c r="AA167" s="503"/>
      <c r="AB167" s="504"/>
      <c r="AC167" s="505">
        <f>IF(Y167=0,"",ROUNDDOWN(Y167*V169/S169*IF(AG167=0,1,AG167/100),0))</f>
        <v>180000000</v>
      </c>
      <c r="AD167" s="506"/>
      <c r="AE167" s="506"/>
      <c r="AF167" s="507"/>
      <c r="AG167" s="508">
        <v>60</v>
      </c>
      <c r="AH167" s="509"/>
    </row>
    <row r="168" spans="5:34" ht="15" customHeight="1">
      <c r="E168" s="126" t="s">
        <v>206</v>
      </c>
      <c r="F168" s="127"/>
      <c r="G168" s="127"/>
      <c r="H168" s="127"/>
      <c r="I168" s="127"/>
      <c r="J168" s="127"/>
      <c r="K168" s="127"/>
      <c r="L168" s="127"/>
      <c r="M168" s="127"/>
      <c r="N168" s="127"/>
      <c r="O168" s="128"/>
      <c r="P168" s="128"/>
      <c r="Q168" s="128"/>
      <c r="R168" s="128"/>
      <c r="S168" s="493">
        <v>43008</v>
      </c>
      <c r="T168" s="494"/>
      <c r="U168" s="495"/>
      <c r="V168" s="494">
        <v>43008</v>
      </c>
      <c r="W168" s="494"/>
      <c r="X168" s="494"/>
      <c r="Y168" s="477"/>
      <c r="Z168" s="478"/>
      <c r="AA168" s="478"/>
      <c r="AB168" s="479"/>
      <c r="AC168" s="483"/>
      <c r="AD168" s="484"/>
      <c r="AE168" s="484"/>
      <c r="AF168" s="485"/>
      <c r="AG168" s="489"/>
      <c r="AH168" s="490"/>
    </row>
    <row r="169" spans="5:34" ht="15" customHeight="1">
      <c r="E169" s="129"/>
      <c r="F169" s="130"/>
      <c r="G169" s="130"/>
      <c r="H169" s="130"/>
      <c r="I169" s="130"/>
      <c r="J169" s="130"/>
      <c r="K169" s="130"/>
      <c r="L169" s="130"/>
      <c r="M169" s="130"/>
      <c r="N169" s="131"/>
      <c r="O169" s="132"/>
      <c r="P169" s="132"/>
      <c r="Q169" s="132"/>
      <c r="R169" s="131" t="s">
        <v>105</v>
      </c>
      <c r="S169" s="496">
        <f>IF(S168=0,"",S168-S167+1)</f>
        <v>183</v>
      </c>
      <c r="T169" s="497"/>
      <c r="U169" s="498"/>
      <c r="V169" s="497">
        <f>IF(V168=0,"",V168-V167+1)</f>
        <v>183</v>
      </c>
      <c r="W169" s="497"/>
      <c r="X169" s="497"/>
      <c r="Y169" s="480"/>
      <c r="Z169" s="481"/>
      <c r="AA169" s="481"/>
      <c r="AB169" s="482"/>
      <c r="AC169" s="486"/>
      <c r="AD169" s="487"/>
      <c r="AE169" s="487"/>
      <c r="AF169" s="488"/>
      <c r="AG169" s="491"/>
      <c r="AH169" s="492"/>
    </row>
    <row r="170" spans="5:34" ht="15" customHeight="1">
      <c r="E170" s="126" t="s">
        <v>108</v>
      </c>
      <c r="F170" s="127"/>
      <c r="G170" s="127"/>
      <c r="H170" s="127"/>
      <c r="I170" s="127"/>
      <c r="J170" s="127"/>
      <c r="K170" s="127"/>
      <c r="L170" s="127"/>
      <c r="M170" s="127"/>
      <c r="N170" s="127"/>
      <c r="O170" s="128"/>
      <c r="P170" s="128"/>
      <c r="Q170" s="128"/>
      <c r="R170" s="128"/>
      <c r="S170" s="474">
        <v>42278</v>
      </c>
      <c r="T170" s="475"/>
      <c r="U170" s="476"/>
      <c r="V170" s="475">
        <v>42826</v>
      </c>
      <c r="W170" s="475"/>
      <c r="X170" s="475"/>
      <c r="Y170" s="477">
        <v>300000000</v>
      </c>
      <c r="Z170" s="478"/>
      <c r="AA170" s="478"/>
      <c r="AB170" s="479"/>
      <c r="AC170" s="483">
        <f>IF(Y170=0,"",ROUNDDOWN(Y170*V172/S172*IF(AG170=0,1,AG170/100),0))</f>
        <v>59707317</v>
      </c>
      <c r="AD170" s="484"/>
      <c r="AE170" s="484"/>
      <c r="AF170" s="485"/>
      <c r="AG170" s="489">
        <v>60</v>
      </c>
      <c r="AH170" s="490"/>
    </row>
    <row r="171" spans="5:34" ht="15" customHeight="1">
      <c r="E171" s="126" t="s">
        <v>207</v>
      </c>
      <c r="F171" s="127"/>
      <c r="G171" s="127"/>
      <c r="H171" s="127"/>
      <c r="I171" s="127"/>
      <c r="J171" s="127"/>
      <c r="K171" s="127"/>
      <c r="L171" s="127"/>
      <c r="M171" s="127"/>
      <c r="N171" s="127"/>
      <c r="O171" s="128"/>
      <c r="P171" s="128"/>
      <c r="Q171" s="128"/>
      <c r="R171" s="128"/>
      <c r="S171" s="493">
        <v>43097</v>
      </c>
      <c r="T171" s="494"/>
      <c r="U171" s="495"/>
      <c r="V171" s="494">
        <v>43097</v>
      </c>
      <c r="W171" s="494"/>
      <c r="X171" s="494"/>
      <c r="Y171" s="477"/>
      <c r="Z171" s="478"/>
      <c r="AA171" s="478"/>
      <c r="AB171" s="479"/>
      <c r="AC171" s="483"/>
      <c r="AD171" s="484"/>
      <c r="AE171" s="484"/>
      <c r="AF171" s="485"/>
      <c r="AG171" s="489"/>
      <c r="AH171" s="490"/>
    </row>
    <row r="172" spans="5:34" ht="15" customHeight="1">
      <c r="E172" s="129"/>
      <c r="F172" s="130"/>
      <c r="G172" s="130"/>
      <c r="H172" s="130"/>
      <c r="I172" s="130"/>
      <c r="J172" s="130"/>
      <c r="K172" s="130"/>
      <c r="L172" s="130"/>
      <c r="M172" s="130"/>
      <c r="N172" s="131"/>
      <c r="O172" s="132"/>
      <c r="P172" s="132"/>
      <c r="Q172" s="132"/>
      <c r="R172" s="131" t="s">
        <v>105</v>
      </c>
      <c r="S172" s="496">
        <f>IF(S171=0,"",S171-S170+1)</f>
        <v>820</v>
      </c>
      <c r="T172" s="497"/>
      <c r="U172" s="498"/>
      <c r="V172" s="497">
        <f>IF(V171=0,"",V171-V170+1)</f>
        <v>272</v>
      </c>
      <c r="W172" s="497"/>
      <c r="X172" s="497"/>
      <c r="Y172" s="480"/>
      <c r="Z172" s="481"/>
      <c r="AA172" s="481"/>
      <c r="AB172" s="482"/>
      <c r="AC172" s="486"/>
      <c r="AD172" s="487"/>
      <c r="AE172" s="487"/>
      <c r="AF172" s="488"/>
      <c r="AG172" s="491"/>
      <c r="AH172" s="492"/>
    </row>
  </sheetData>
  <sheetProtection sheet="1" selectLockedCells="1"/>
  <mergeCells count="273">
    <mergeCell ref="AI1:BP2"/>
    <mergeCell ref="N2:P2"/>
    <mergeCell ref="Q2:AH2"/>
    <mergeCell ref="A3:AH4"/>
    <mergeCell ref="AI3:BP4"/>
    <mergeCell ref="A5:D11"/>
    <mergeCell ref="E5:H6"/>
    <mergeCell ref="I5:AH6"/>
    <mergeCell ref="AI5:AJ6"/>
    <mergeCell ref="AK5:BP6"/>
    <mergeCell ref="E7:H7"/>
    <mergeCell ref="E8:H9"/>
    <mergeCell ref="I8:AH9"/>
    <mergeCell ref="I7:AH7"/>
    <mergeCell ref="AI7:AJ9"/>
    <mergeCell ref="AK7:BP9"/>
    <mergeCell ref="E10:H11"/>
    <mergeCell ref="I10:AH11"/>
    <mergeCell ref="AI10:AJ11"/>
    <mergeCell ref="AK10:BP11"/>
    <mergeCell ref="A12:D15"/>
    <mergeCell ref="E12:H12"/>
    <mergeCell ref="I12:AH12"/>
    <mergeCell ref="E13:H15"/>
    <mergeCell ref="I13:AH15"/>
    <mergeCell ref="A16:AH17"/>
    <mergeCell ref="AI16:BP17"/>
    <mergeCell ref="A18:D22"/>
    <mergeCell ref="E18:F18"/>
    <mergeCell ref="AE18:AH18"/>
    <mergeCell ref="AI18:AJ19"/>
    <mergeCell ref="AK18:BP19"/>
    <mergeCell ref="E19:F19"/>
    <mergeCell ref="AE19:AH19"/>
    <mergeCell ref="E20:F20"/>
    <mergeCell ref="AE20:AH20"/>
    <mergeCell ref="E21:F22"/>
    <mergeCell ref="AE21:AH21"/>
    <mergeCell ref="AE22:AH22"/>
    <mergeCell ref="A23:AH24"/>
    <mergeCell ref="AI23:BP24"/>
    <mergeCell ref="A25:D28"/>
    <mergeCell ref="E25:H25"/>
    <mergeCell ref="I25:AH25"/>
    <mergeCell ref="E26:H28"/>
    <mergeCell ref="I26:AH28"/>
    <mergeCell ref="A29:D32"/>
    <mergeCell ref="E29:F32"/>
    <mergeCell ref="G29:R30"/>
    <mergeCell ref="S29:T29"/>
    <mergeCell ref="U29:V29"/>
    <mergeCell ref="W29:X29"/>
    <mergeCell ref="Y29:Z29"/>
    <mergeCell ref="AA29:AB29"/>
    <mergeCell ref="AC29:AH29"/>
    <mergeCell ref="AI29:AJ30"/>
    <mergeCell ref="AK29:BP30"/>
    <mergeCell ref="AH30:AH32"/>
    <mergeCell ref="AI31:AJ32"/>
    <mergeCell ref="AK31:BP32"/>
    <mergeCell ref="S30:T30"/>
    <mergeCell ref="U30:V30"/>
    <mergeCell ref="W30:X30"/>
    <mergeCell ref="Y30:Z30"/>
    <mergeCell ref="AA30:AB30"/>
    <mergeCell ref="AC30:AG32"/>
    <mergeCell ref="AA32:AB32"/>
    <mergeCell ref="G31:R32"/>
    <mergeCell ref="S31:T31"/>
    <mergeCell ref="U31:V31"/>
    <mergeCell ref="W31:X31"/>
    <mergeCell ref="Y31:Z31"/>
    <mergeCell ref="AA31:AB31"/>
    <mergeCell ref="S32:T32"/>
    <mergeCell ref="U32:V32"/>
    <mergeCell ref="W32:X32"/>
    <mergeCell ref="Y32:Z32"/>
    <mergeCell ref="V37:X37"/>
    <mergeCell ref="E38:R39"/>
    <mergeCell ref="S38:U38"/>
    <mergeCell ref="V38:X38"/>
    <mergeCell ref="Y38:AB40"/>
    <mergeCell ref="AC38:AF40"/>
    <mergeCell ref="T39:U39"/>
    <mergeCell ref="W39:X39"/>
    <mergeCell ref="K40:L40"/>
    <mergeCell ref="O40:Q40"/>
    <mergeCell ref="AK35:BP37"/>
    <mergeCell ref="AI33:AJ34"/>
    <mergeCell ref="AK33:BP34"/>
    <mergeCell ref="S34:U34"/>
    <mergeCell ref="V34:X34"/>
    <mergeCell ref="Y33:AB34"/>
    <mergeCell ref="AC33:AF34"/>
    <mergeCell ref="AG33:AH34"/>
    <mergeCell ref="S35:U35"/>
    <mergeCell ref="V35:X35"/>
    <mergeCell ref="AI35:AJ36"/>
    <mergeCell ref="T36:U36"/>
    <mergeCell ref="W36:X36"/>
    <mergeCell ref="K37:L37"/>
    <mergeCell ref="O37:Q37"/>
    <mergeCell ref="S37:U37"/>
    <mergeCell ref="E35:R36"/>
    <mergeCell ref="Y35:AB37"/>
    <mergeCell ref="AC35:AF37"/>
    <mergeCell ref="AG35:AH37"/>
    <mergeCell ref="V40:X40"/>
    <mergeCell ref="K43:L43"/>
    <mergeCell ref="O43:Q43"/>
    <mergeCell ref="S43:U43"/>
    <mergeCell ref="V43:X43"/>
    <mergeCell ref="T42:U42"/>
    <mergeCell ref="W42:X42"/>
    <mergeCell ref="AK40:BP41"/>
    <mergeCell ref="E41:R42"/>
    <mergeCell ref="S41:U41"/>
    <mergeCell ref="V41:X41"/>
    <mergeCell ref="Y41:AB43"/>
    <mergeCell ref="AG38:AH40"/>
    <mergeCell ref="AI42:AJ43"/>
    <mergeCell ref="AC41:AF43"/>
    <mergeCell ref="AG41:AH43"/>
    <mergeCell ref="S40:U40"/>
    <mergeCell ref="AG44:AH46"/>
    <mergeCell ref="T45:U45"/>
    <mergeCell ref="W45:X45"/>
    <mergeCell ref="Y44:AB46"/>
    <mergeCell ref="AC44:AF46"/>
    <mergeCell ref="AI45:AJ46"/>
    <mergeCell ref="Y47:AB49"/>
    <mergeCell ref="AC47:AF49"/>
    <mergeCell ref="K46:L46"/>
    <mergeCell ref="O46:Q46"/>
    <mergeCell ref="S46:U46"/>
    <mergeCell ref="AI40:AJ41"/>
    <mergeCell ref="V46:X46"/>
    <mergeCell ref="E44:R45"/>
    <mergeCell ref="S44:U44"/>
    <mergeCell ref="V44:X44"/>
    <mergeCell ref="AG47:AH49"/>
    <mergeCell ref="T48:U48"/>
    <mergeCell ref="W48:X48"/>
    <mergeCell ref="K49:L49"/>
    <mergeCell ref="O49:Q49"/>
    <mergeCell ref="S49:U49"/>
    <mergeCell ref="V49:X49"/>
    <mergeCell ref="E47:R48"/>
    <mergeCell ref="S47:U47"/>
    <mergeCell ref="V47:X47"/>
    <mergeCell ref="E50:R51"/>
    <mergeCell ref="S50:U50"/>
    <mergeCell ref="V50:X50"/>
    <mergeCell ref="Y50:AB52"/>
    <mergeCell ref="AC50:AF52"/>
    <mergeCell ref="AG50:AH52"/>
    <mergeCell ref="T51:U51"/>
    <mergeCell ref="W51:X51"/>
    <mergeCell ref="K52:L52"/>
    <mergeCell ref="O52:Q52"/>
    <mergeCell ref="S52:U52"/>
    <mergeCell ref="V52:X52"/>
    <mergeCell ref="E53:R54"/>
    <mergeCell ref="S53:U53"/>
    <mergeCell ref="V53:X53"/>
    <mergeCell ref="Y53:AB55"/>
    <mergeCell ref="AC53:AF55"/>
    <mergeCell ref="AG53:AH55"/>
    <mergeCell ref="T54:U54"/>
    <mergeCell ref="W54:X54"/>
    <mergeCell ref="K55:L55"/>
    <mergeCell ref="O55:Q55"/>
    <mergeCell ref="S55:U55"/>
    <mergeCell ref="V55:X55"/>
    <mergeCell ref="E56:R57"/>
    <mergeCell ref="S56:U56"/>
    <mergeCell ref="V56:X56"/>
    <mergeCell ref="Y56:AB58"/>
    <mergeCell ref="AC56:AF58"/>
    <mergeCell ref="AG56:AH58"/>
    <mergeCell ref="T57:U57"/>
    <mergeCell ref="W57:X57"/>
    <mergeCell ref="K58:L58"/>
    <mergeCell ref="O58:Q58"/>
    <mergeCell ref="S58:U58"/>
    <mergeCell ref="V58:X58"/>
    <mergeCell ref="E59:R60"/>
    <mergeCell ref="S59:U59"/>
    <mergeCell ref="V59:X59"/>
    <mergeCell ref="Y59:AB61"/>
    <mergeCell ref="AC59:AF61"/>
    <mergeCell ref="AG59:AH61"/>
    <mergeCell ref="T60:U60"/>
    <mergeCell ref="W60:X60"/>
    <mergeCell ref="K61:L61"/>
    <mergeCell ref="O61:Q61"/>
    <mergeCell ref="S61:U61"/>
    <mergeCell ref="V61:X61"/>
    <mergeCell ref="E62:R63"/>
    <mergeCell ref="S62:U62"/>
    <mergeCell ref="V62:X62"/>
    <mergeCell ref="Y62:AB64"/>
    <mergeCell ref="AC62:AF64"/>
    <mergeCell ref="AG62:AH64"/>
    <mergeCell ref="T63:U63"/>
    <mergeCell ref="W63:X63"/>
    <mergeCell ref="K64:L64"/>
    <mergeCell ref="O64:Q64"/>
    <mergeCell ref="K67:L67"/>
    <mergeCell ref="O67:Q67"/>
    <mergeCell ref="S67:U67"/>
    <mergeCell ref="V67:X67"/>
    <mergeCell ref="S64:U64"/>
    <mergeCell ref="V64:X64"/>
    <mergeCell ref="E65:R66"/>
    <mergeCell ref="S65:U65"/>
    <mergeCell ref="V65:X65"/>
    <mergeCell ref="N68:O69"/>
    <mergeCell ref="P68:AB69"/>
    <mergeCell ref="AC68:AF69"/>
    <mergeCell ref="AG68:AH69"/>
    <mergeCell ref="AC65:AF67"/>
    <mergeCell ref="AG65:AH67"/>
    <mergeCell ref="T66:U66"/>
    <mergeCell ref="W66:X66"/>
    <mergeCell ref="Y65:AB67"/>
    <mergeCell ref="E70:AB71"/>
    <mergeCell ref="AC70:AH71"/>
    <mergeCell ref="A74:AH74"/>
    <mergeCell ref="E77:H78"/>
    <mergeCell ref="I77:AH78"/>
    <mergeCell ref="A33:D71"/>
    <mergeCell ref="E33:R34"/>
    <mergeCell ref="S33:X33"/>
    <mergeCell ref="E68:I69"/>
    <mergeCell ref="J68:M69"/>
    <mergeCell ref="S161:U161"/>
    <mergeCell ref="V161:X161"/>
    <mergeCell ref="Y161:AB163"/>
    <mergeCell ref="AC161:AF163"/>
    <mergeCell ref="AG161:AH163"/>
    <mergeCell ref="S162:U162"/>
    <mergeCell ref="V162:X162"/>
    <mergeCell ref="S163:U163"/>
    <mergeCell ref="V163:X163"/>
    <mergeCell ref="S164:U164"/>
    <mergeCell ref="V164:X164"/>
    <mergeCell ref="Y164:AB166"/>
    <mergeCell ref="AC164:AF166"/>
    <mergeCell ref="AG164:AH166"/>
    <mergeCell ref="S165:U165"/>
    <mergeCell ref="V165:X165"/>
    <mergeCell ref="S166:U166"/>
    <mergeCell ref="V166:X166"/>
    <mergeCell ref="S167:U167"/>
    <mergeCell ref="V167:X167"/>
    <mergeCell ref="Y167:AB169"/>
    <mergeCell ref="AC167:AF169"/>
    <mergeCell ref="AG167:AH169"/>
    <mergeCell ref="S168:U168"/>
    <mergeCell ref="V168:X168"/>
    <mergeCell ref="S169:U169"/>
    <mergeCell ref="V169:X169"/>
    <mergeCell ref="AL47:AO47"/>
    <mergeCell ref="S170:U170"/>
    <mergeCell ref="V170:X170"/>
    <mergeCell ref="Y170:AB172"/>
    <mergeCell ref="AC170:AF172"/>
    <mergeCell ref="AG170:AH172"/>
    <mergeCell ref="S171:U171"/>
    <mergeCell ref="V171:X171"/>
    <mergeCell ref="S172:U172"/>
    <mergeCell ref="V172:X172"/>
  </mergeCells>
  <dataValidations count="8">
    <dataValidation type="whole" operator="greaterThanOrEqual" allowBlank="1" showInputMessage="1" showErrorMessage="1" sqref="K7">
      <formula1>1</formula1>
    </dataValidation>
    <dataValidation type="list" allowBlank="1" showInputMessage="1" showErrorMessage="1" prompt="この項目が該当する場合「○」を選択してください" sqref="W73 AC73 Q73">
      <formula1>"○"</formula1>
    </dataValidation>
    <dataValidation type="whole" allowBlank="1" showInputMessage="1" showErrorMessage="1" sqref="M7">
      <formula1>1</formula1>
      <formula2>12</formula2>
    </dataValidation>
    <dataValidation type="whole" allowBlank="1" showInputMessage="1" showErrorMessage="1" sqref="O7">
      <formula1>1</formula1>
      <formula2>31</formula2>
    </dataValidation>
    <dataValidation type="whole" operator="greaterThanOrEqual" allowBlank="1" showInputMessage="1" showErrorMessage="1" sqref="J68:M69">
      <formula1>0</formula1>
    </dataValidation>
    <dataValidation type="whole" allowBlank="1" showInputMessage="1" showErrorMessage="1" sqref="S29:AB32">
      <formula1>1</formula1>
      <formula2>100</formula2>
    </dataValidation>
    <dataValidation type="list" allowBlank="1" showInputMessage="1" showErrorMessage="1" sqref="N67 J37 N37 J40 N40 J43 N43 J46 N46 J49 N49 J52 N52 J55 N55 J58 N58 J61 N61 J64 N64 J67">
      <formula1>"□,■"</formula1>
    </dataValidation>
    <dataValidation type="list" allowBlank="1" showInputMessage="1" showErrorMessage="1" sqref="AE18:AH22">
      <formula1>"無,有"</formula1>
    </dataValidation>
  </dataValidations>
  <printOptions horizontalCentered="1"/>
  <pageMargins left="0.5905511811023623" right="0.3937007874015748" top="0.5905511811023623" bottom="0.1968503937007874" header="0.31496062992125984" footer="0.31496062992125984"/>
  <pageSetup fitToWidth="2" fitToHeight="1" horizontalDpi="600" verticalDpi="600" orientation="portrait" paperSize="9" scale="70" r:id="rId2"/>
  <colBreaks count="1" manualBreakCount="1">
    <brk id="34" max="76" man="1"/>
  </colBreaks>
  <drawing r:id="rId1"/>
</worksheet>
</file>

<file path=xl/worksheets/sheet6.xml><?xml version="1.0" encoding="utf-8"?>
<worksheet xmlns="http://schemas.openxmlformats.org/spreadsheetml/2006/main" xmlns:r="http://schemas.openxmlformats.org/officeDocument/2006/relationships">
  <dimension ref="A1:AN151"/>
  <sheetViews>
    <sheetView showGridLines="0" view="pageBreakPreview" zoomScale="80" zoomScaleNormal="85" zoomScaleSheetLayoutView="80" zoomScalePageLayoutView="0" workbookViewId="0" topLeftCell="A1">
      <selection activeCell="AO18" sqref="AO18"/>
    </sheetView>
  </sheetViews>
  <sheetFormatPr defaultColWidth="3.125" defaultRowHeight="18" customHeight="1"/>
  <cols>
    <col min="1" max="50" width="3.875" style="7" customWidth="1"/>
    <col min="51" max="16384" width="3.125" style="7" customWidth="1"/>
  </cols>
  <sheetData>
    <row r="1" spans="1:34" ht="23.25" customHeight="1">
      <c r="A1" s="189" t="s">
        <v>177</v>
      </c>
      <c r="C1" s="44"/>
      <c r="N1" s="183"/>
      <c r="O1" s="183"/>
      <c r="P1" s="183"/>
      <c r="Q1" s="182"/>
      <c r="R1" s="182"/>
      <c r="S1" s="182"/>
      <c r="T1" s="182"/>
      <c r="U1" s="182"/>
      <c r="V1" s="182"/>
      <c r="W1" s="182"/>
      <c r="X1" s="182"/>
      <c r="Y1" s="182"/>
      <c r="Z1" s="182"/>
      <c r="AA1" s="182"/>
      <c r="AB1" s="182"/>
      <c r="AC1" s="182"/>
      <c r="AD1" s="182"/>
      <c r="AE1" s="182"/>
      <c r="AF1" s="182"/>
      <c r="AG1" s="182"/>
      <c r="AH1" s="182"/>
    </row>
    <row r="2" spans="14:34" s="59" customFormat="1" ht="26.25" customHeight="1" thickBot="1">
      <c r="N2" s="721" t="s">
        <v>184</v>
      </c>
      <c r="O2" s="722"/>
      <c r="P2" s="723"/>
      <c r="Q2" s="724"/>
      <c r="R2" s="725"/>
      <c r="S2" s="725"/>
      <c r="T2" s="725"/>
      <c r="U2" s="725"/>
      <c r="V2" s="725"/>
      <c r="W2" s="725"/>
      <c r="X2" s="725"/>
      <c r="Y2" s="725"/>
      <c r="Z2" s="725"/>
      <c r="AA2" s="725"/>
      <c r="AB2" s="725"/>
      <c r="AC2" s="725"/>
      <c r="AD2" s="725"/>
      <c r="AE2" s="725"/>
      <c r="AF2" s="725"/>
      <c r="AG2" s="725"/>
      <c r="AH2" s="726"/>
    </row>
    <row r="3" spans="1:34" s="59" customFormat="1" ht="15" customHeight="1">
      <c r="A3" s="727" t="s">
        <v>178</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9"/>
    </row>
    <row r="4" spans="1:34" s="59" customFormat="1" ht="15" customHeight="1">
      <c r="A4" s="678"/>
      <c r="B4" s="679"/>
      <c r="C4" s="679"/>
      <c r="D4" s="679"/>
      <c r="E4" s="679"/>
      <c r="F4" s="679"/>
      <c r="G4" s="679"/>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83"/>
    </row>
    <row r="5" spans="1:34" s="59" customFormat="1" ht="26.25" customHeight="1">
      <c r="A5" s="796" t="s">
        <v>114</v>
      </c>
      <c r="B5" s="797"/>
      <c r="C5" s="667" t="s">
        <v>75</v>
      </c>
      <c r="D5" s="626"/>
      <c r="E5" s="626"/>
      <c r="F5" s="627"/>
      <c r="G5" s="802" t="s">
        <v>208</v>
      </c>
      <c r="H5" s="803"/>
      <c r="I5" s="803"/>
      <c r="J5" s="804"/>
      <c r="K5" s="805"/>
      <c r="L5" s="805"/>
      <c r="M5" s="805"/>
      <c r="N5" s="805"/>
      <c r="O5" s="805"/>
      <c r="P5" s="805"/>
      <c r="Q5" s="805"/>
      <c r="R5" s="805"/>
      <c r="S5" s="805"/>
      <c r="T5" s="805"/>
      <c r="U5" s="805"/>
      <c r="V5" s="805"/>
      <c r="W5" s="805"/>
      <c r="X5" s="805"/>
      <c r="Y5" s="805"/>
      <c r="Z5" s="805"/>
      <c r="AA5" s="805"/>
      <c r="AB5" s="805"/>
      <c r="AC5" s="805"/>
      <c r="AD5" s="805"/>
      <c r="AE5" s="805"/>
      <c r="AF5" s="805"/>
      <c r="AG5" s="805"/>
      <c r="AH5" s="806"/>
    </row>
    <row r="6" spans="1:34" s="59" customFormat="1" ht="26.25" customHeight="1">
      <c r="A6" s="796"/>
      <c r="B6" s="797"/>
      <c r="C6" s="800"/>
      <c r="D6" s="519"/>
      <c r="E6" s="519"/>
      <c r="F6" s="629"/>
      <c r="G6" s="807" t="s">
        <v>209</v>
      </c>
      <c r="H6" s="653"/>
      <c r="I6" s="653"/>
      <c r="J6" s="654"/>
      <c r="K6" s="587"/>
      <c r="L6" s="587"/>
      <c r="M6" s="587"/>
      <c r="N6" s="587"/>
      <c r="O6" s="587"/>
      <c r="P6" s="587"/>
      <c r="Q6" s="587"/>
      <c r="R6" s="587"/>
      <c r="S6" s="587"/>
      <c r="T6" s="587"/>
      <c r="U6" s="587"/>
      <c r="V6" s="587"/>
      <c r="W6" s="587"/>
      <c r="X6" s="587"/>
      <c r="Y6" s="587"/>
      <c r="Z6" s="587"/>
      <c r="AA6" s="587"/>
      <c r="AB6" s="587"/>
      <c r="AC6" s="587"/>
      <c r="AD6" s="587"/>
      <c r="AE6" s="587"/>
      <c r="AF6" s="587"/>
      <c r="AG6" s="587"/>
      <c r="AH6" s="648"/>
    </row>
    <row r="7" spans="1:34" s="59" customFormat="1" ht="26.25" customHeight="1">
      <c r="A7" s="796"/>
      <c r="B7" s="797"/>
      <c r="C7" s="801"/>
      <c r="D7" s="631"/>
      <c r="E7" s="631"/>
      <c r="F7" s="632"/>
      <c r="G7" s="693"/>
      <c r="H7" s="694"/>
      <c r="I7" s="694"/>
      <c r="J7" s="731"/>
      <c r="K7" s="650"/>
      <c r="L7" s="650"/>
      <c r="M7" s="650"/>
      <c r="N7" s="650"/>
      <c r="O7" s="650"/>
      <c r="P7" s="650"/>
      <c r="Q7" s="650"/>
      <c r="R7" s="650"/>
      <c r="S7" s="650"/>
      <c r="T7" s="650"/>
      <c r="U7" s="650"/>
      <c r="V7" s="650"/>
      <c r="W7" s="650"/>
      <c r="X7" s="650"/>
      <c r="Y7" s="650"/>
      <c r="Z7" s="650"/>
      <c r="AA7" s="650"/>
      <c r="AB7" s="650"/>
      <c r="AC7" s="650"/>
      <c r="AD7" s="650"/>
      <c r="AE7" s="650"/>
      <c r="AF7" s="650"/>
      <c r="AG7" s="650"/>
      <c r="AH7" s="651"/>
    </row>
    <row r="8" spans="1:37" s="59" customFormat="1" ht="26.25" customHeight="1">
      <c r="A8" s="796"/>
      <c r="B8" s="797"/>
      <c r="C8" s="807" t="s">
        <v>114</v>
      </c>
      <c r="D8" s="653"/>
      <c r="E8" s="653"/>
      <c r="F8" s="653"/>
      <c r="G8" s="653"/>
      <c r="H8" s="653"/>
      <c r="I8" s="654"/>
      <c r="J8" s="686" t="s">
        <v>22</v>
      </c>
      <c r="K8" s="687"/>
      <c r="L8" s="790"/>
      <c r="M8" s="791"/>
      <c r="N8" s="665"/>
      <c r="O8" s="665"/>
      <c r="P8" s="665"/>
      <c r="Q8" s="665"/>
      <c r="R8" s="665"/>
      <c r="S8" s="665"/>
      <c r="T8" s="665"/>
      <c r="U8" s="665"/>
      <c r="V8" s="792"/>
      <c r="W8" s="686" t="s">
        <v>150</v>
      </c>
      <c r="X8" s="687"/>
      <c r="Y8" s="687"/>
      <c r="Z8" s="687"/>
      <c r="AA8" s="790"/>
      <c r="AB8" s="665" t="s">
        <v>211</v>
      </c>
      <c r="AC8" s="665"/>
      <c r="AD8" s="665"/>
      <c r="AE8" s="665"/>
      <c r="AF8" s="665"/>
      <c r="AG8" s="665"/>
      <c r="AH8" s="666"/>
      <c r="AK8" s="113"/>
    </row>
    <row r="9" spans="1:34" s="59" customFormat="1" ht="26.25" customHeight="1">
      <c r="A9" s="796"/>
      <c r="B9" s="797"/>
      <c r="C9" s="658" t="s">
        <v>141</v>
      </c>
      <c r="D9" s="770"/>
      <c r="E9" s="770"/>
      <c r="F9" s="770"/>
      <c r="G9" s="770"/>
      <c r="H9" s="770"/>
      <c r="I9" s="793"/>
      <c r="J9" s="762" t="s">
        <v>231</v>
      </c>
      <c r="K9" s="665"/>
      <c r="L9" s="665"/>
      <c r="M9" s="665"/>
      <c r="N9" s="665"/>
      <c r="O9" s="665"/>
      <c r="P9" s="792"/>
      <c r="Q9" s="791" t="s">
        <v>254</v>
      </c>
      <c r="R9" s="665"/>
      <c r="S9" s="548"/>
      <c r="T9" s="548"/>
      <c r="U9" s="548"/>
      <c r="V9" s="222" t="s">
        <v>233</v>
      </c>
      <c r="W9" s="791" t="s">
        <v>129</v>
      </c>
      <c r="X9" s="665"/>
      <c r="Y9" s="665"/>
      <c r="Z9" s="665"/>
      <c r="AA9" s="795"/>
      <c r="AB9" s="222" t="s">
        <v>233</v>
      </c>
      <c r="AC9" s="775" t="s">
        <v>128</v>
      </c>
      <c r="AD9" s="665"/>
      <c r="AE9" s="548"/>
      <c r="AF9" s="548"/>
      <c r="AG9" s="776"/>
      <c r="AH9" s="223" t="s">
        <v>233</v>
      </c>
    </row>
    <row r="10" spans="1:34" s="59" customFormat="1" ht="26.25" customHeight="1">
      <c r="A10" s="796"/>
      <c r="B10" s="797"/>
      <c r="C10" s="642"/>
      <c r="D10" s="643"/>
      <c r="E10" s="643"/>
      <c r="F10" s="643"/>
      <c r="G10" s="643"/>
      <c r="H10" s="643"/>
      <c r="I10" s="783"/>
      <c r="J10" s="791" t="s">
        <v>57</v>
      </c>
      <c r="K10" s="665"/>
      <c r="L10" s="665"/>
      <c r="M10" s="665"/>
      <c r="N10" s="665"/>
      <c r="O10" s="665"/>
      <c r="P10" s="792"/>
      <c r="Q10" s="548"/>
      <c r="R10" s="548"/>
      <c r="S10" s="548"/>
      <c r="T10" s="548"/>
      <c r="U10" s="548"/>
      <c r="V10" s="548"/>
      <c r="W10" s="548"/>
      <c r="X10" s="548"/>
      <c r="Y10" s="548"/>
      <c r="Z10" s="548"/>
      <c r="AA10" s="548"/>
      <c r="AB10" s="548"/>
      <c r="AC10" s="548"/>
      <c r="AD10" s="548"/>
      <c r="AE10" s="548"/>
      <c r="AF10" s="548"/>
      <c r="AG10" s="548"/>
      <c r="AH10" s="794"/>
    </row>
    <row r="11" spans="1:34" s="59" customFormat="1" ht="26.25" customHeight="1">
      <c r="A11" s="796"/>
      <c r="B11" s="797"/>
      <c r="C11" s="777" t="s">
        <v>144</v>
      </c>
      <c r="D11" s="778"/>
      <c r="E11" s="775" t="s">
        <v>139</v>
      </c>
      <c r="F11" s="548"/>
      <c r="G11" s="548"/>
      <c r="H11" s="548"/>
      <c r="I11" s="548"/>
      <c r="J11" s="548"/>
      <c r="K11" s="548"/>
      <c r="L11" s="548"/>
      <c r="M11" s="548"/>
      <c r="N11" s="642" t="s">
        <v>58</v>
      </c>
      <c r="O11" s="643"/>
      <c r="P11" s="643"/>
      <c r="Q11" s="643"/>
      <c r="R11" s="643"/>
      <c r="S11" s="643"/>
      <c r="T11" s="643"/>
      <c r="U11" s="643"/>
      <c r="V11" s="643"/>
      <c r="W11" s="643"/>
      <c r="X11" s="783"/>
      <c r="Y11" s="642" t="s">
        <v>59</v>
      </c>
      <c r="Z11" s="643"/>
      <c r="AA11" s="643"/>
      <c r="AB11" s="643"/>
      <c r="AC11" s="783"/>
      <c r="AD11" s="642"/>
      <c r="AE11" s="643"/>
      <c r="AF11" s="643"/>
      <c r="AG11" s="784" t="s">
        <v>60</v>
      </c>
      <c r="AH11" s="785"/>
    </row>
    <row r="12" spans="1:34" s="59" customFormat="1" ht="26.25" customHeight="1">
      <c r="A12" s="796"/>
      <c r="B12" s="797"/>
      <c r="C12" s="779"/>
      <c r="D12" s="780"/>
      <c r="E12" s="786"/>
      <c r="F12" s="787"/>
      <c r="G12" s="787"/>
      <c r="H12" s="787"/>
      <c r="I12" s="787"/>
      <c r="J12" s="787"/>
      <c r="K12" s="787"/>
      <c r="L12" s="787"/>
      <c r="M12" s="787"/>
      <c r="N12" s="756" t="s">
        <v>61</v>
      </c>
      <c r="O12" s="756"/>
      <c r="P12" s="756"/>
      <c r="Q12" s="756"/>
      <c r="R12" s="756"/>
      <c r="S12" s="788" t="s">
        <v>62</v>
      </c>
      <c r="T12" s="789"/>
      <c r="U12" s="752" t="s">
        <v>63</v>
      </c>
      <c r="V12" s="752"/>
      <c r="W12" s="752"/>
      <c r="X12" s="752"/>
      <c r="Y12" s="762" t="s">
        <v>64</v>
      </c>
      <c r="Z12" s="752"/>
      <c r="AA12" s="752"/>
      <c r="AB12" s="752"/>
      <c r="AC12" s="752"/>
      <c r="AD12" s="752"/>
      <c r="AE12" s="752"/>
      <c r="AF12" s="752"/>
      <c r="AG12" s="752"/>
      <c r="AH12" s="763"/>
    </row>
    <row r="13" spans="1:34" s="59" customFormat="1" ht="26.25" customHeight="1">
      <c r="A13" s="796"/>
      <c r="B13" s="797"/>
      <c r="C13" s="779"/>
      <c r="D13" s="780"/>
      <c r="E13" s="752" t="s">
        <v>263</v>
      </c>
      <c r="F13" s="752"/>
      <c r="G13" s="752"/>
      <c r="H13" s="752"/>
      <c r="I13" s="752"/>
      <c r="J13" s="752"/>
      <c r="K13" s="752"/>
      <c r="L13" s="752"/>
      <c r="M13" s="752"/>
      <c r="N13" s="753"/>
      <c r="O13" s="753"/>
      <c r="P13" s="754"/>
      <c r="Q13" s="755" t="s">
        <v>65</v>
      </c>
      <c r="R13" s="756"/>
      <c r="S13" s="760">
        <v>1</v>
      </c>
      <c r="T13" s="761"/>
      <c r="U13" s="759">
        <f>IF(N13="","",ROUNDDOWN(N13*S13,3))</f>
      </c>
      <c r="V13" s="759"/>
      <c r="W13" s="752" t="s">
        <v>65</v>
      </c>
      <c r="X13" s="752"/>
      <c r="Y13" s="764">
        <f>IF(SUM(U13:V16)=0,"",SUM(U13:V16))</f>
      </c>
      <c r="Z13" s="765"/>
      <c r="AA13" s="765"/>
      <c r="AB13" s="765"/>
      <c r="AC13" s="765"/>
      <c r="AD13" s="770" t="s">
        <v>66</v>
      </c>
      <c r="AE13" s="770"/>
      <c r="AF13" s="770"/>
      <c r="AG13" s="770"/>
      <c r="AH13" s="771"/>
    </row>
    <row r="14" spans="1:34" s="59" customFormat="1" ht="26.25" customHeight="1">
      <c r="A14" s="796"/>
      <c r="B14" s="797"/>
      <c r="C14" s="779"/>
      <c r="D14" s="780"/>
      <c r="E14" s="752" t="s">
        <v>264</v>
      </c>
      <c r="F14" s="752"/>
      <c r="G14" s="752"/>
      <c r="H14" s="752"/>
      <c r="I14" s="752"/>
      <c r="J14" s="752"/>
      <c r="K14" s="752"/>
      <c r="L14" s="752"/>
      <c r="M14" s="752"/>
      <c r="N14" s="753"/>
      <c r="O14" s="753"/>
      <c r="P14" s="754"/>
      <c r="Q14" s="755" t="s">
        <v>65</v>
      </c>
      <c r="R14" s="756"/>
      <c r="S14" s="760">
        <v>1</v>
      </c>
      <c r="T14" s="761"/>
      <c r="U14" s="759">
        <f>IF(N14="","",ROUNDDOWN(N14*S14,3))</f>
      </c>
      <c r="V14" s="759"/>
      <c r="W14" s="752" t="s">
        <v>65</v>
      </c>
      <c r="X14" s="752"/>
      <c r="Y14" s="766"/>
      <c r="Z14" s="767"/>
      <c r="AA14" s="767"/>
      <c r="AB14" s="767"/>
      <c r="AC14" s="767"/>
      <c r="AD14" s="641"/>
      <c r="AE14" s="641"/>
      <c r="AF14" s="641"/>
      <c r="AG14" s="641"/>
      <c r="AH14" s="772"/>
    </row>
    <row r="15" spans="1:34" s="59" customFormat="1" ht="26.25" customHeight="1">
      <c r="A15" s="796"/>
      <c r="B15" s="797"/>
      <c r="C15" s="779"/>
      <c r="D15" s="780"/>
      <c r="E15" s="752" t="s">
        <v>265</v>
      </c>
      <c r="F15" s="752"/>
      <c r="G15" s="752"/>
      <c r="H15" s="752"/>
      <c r="I15" s="752"/>
      <c r="J15" s="752"/>
      <c r="K15" s="752"/>
      <c r="L15" s="752"/>
      <c r="M15" s="752"/>
      <c r="N15" s="753"/>
      <c r="O15" s="753"/>
      <c r="P15" s="754"/>
      <c r="Q15" s="755" t="s">
        <v>65</v>
      </c>
      <c r="R15" s="756"/>
      <c r="S15" s="757">
        <v>0.5</v>
      </c>
      <c r="T15" s="758"/>
      <c r="U15" s="759">
        <f>IF(N15="","",ROUNDDOWN(N15*S15,3))</f>
      </c>
      <c r="V15" s="759"/>
      <c r="W15" s="752" t="s">
        <v>65</v>
      </c>
      <c r="X15" s="755"/>
      <c r="Y15" s="766"/>
      <c r="Z15" s="767"/>
      <c r="AA15" s="767"/>
      <c r="AB15" s="767"/>
      <c r="AC15" s="767"/>
      <c r="AD15" s="641"/>
      <c r="AE15" s="641"/>
      <c r="AF15" s="641"/>
      <c r="AG15" s="641"/>
      <c r="AH15" s="772"/>
    </row>
    <row r="16" spans="1:34" s="59" customFormat="1" ht="26.25" customHeight="1" thickBot="1">
      <c r="A16" s="798"/>
      <c r="B16" s="799"/>
      <c r="C16" s="781"/>
      <c r="D16" s="782"/>
      <c r="E16" s="744" t="s">
        <v>266</v>
      </c>
      <c r="F16" s="744"/>
      <c r="G16" s="744"/>
      <c r="H16" s="744"/>
      <c r="I16" s="744"/>
      <c r="J16" s="744"/>
      <c r="K16" s="744"/>
      <c r="L16" s="744"/>
      <c r="M16" s="744"/>
      <c r="N16" s="745"/>
      <c r="O16" s="745"/>
      <c r="P16" s="746"/>
      <c r="Q16" s="747" t="s">
        <v>65</v>
      </c>
      <c r="R16" s="748"/>
      <c r="S16" s="749">
        <v>0.25</v>
      </c>
      <c r="T16" s="750"/>
      <c r="U16" s="751">
        <f>IF(N16="","",ROUNDDOWN(N16*S16,3))</f>
      </c>
      <c r="V16" s="751"/>
      <c r="W16" s="744" t="s">
        <v>65</v>
      </c>
      <c r="X16" s="747"/>
      <c r="Y16" s="768"/>
      <c r="Z16" s="769"/>
      <c r="AA16" s="769"/>
      <c r="AB16" s="769"/>
      <c r="AC16" s="769"/>
      <c r="AD16" s="773"/>
      <c r="AE16" s="773"/>
      <c r="AF16" s="773"/>
      <c r="AG16" s="773"/>
      <c r="AH16" s="774"/>
    </row>
    <row r="17" spans="1:34" s="59" customFormat="1" ht="11.25" customHeight="1">
      <c r="A17" s="108"/>
      <c r="B17" s="108"/>
      <c r="C17" s="91"/>
      <c r="D17" s="91"/>
      <c r="E17" s="164"/>
      <c r="F17" s="164"/>
      <c r="G17" s="164"/>
      <c r="H17" s="164"/>
      <c r="I17" s="164"/>
      <c r="J17" s="164"/>
      <c r="K17" s="164"/>
      <c r="L17" s="164"/>
      <c r="M17" s="164"/>
      <c r="N17" s="109"/>
      <c r="O17" s="109"/>
      <c r="P17" s="109"/>
      <c r="Q17" s="164"/>
      <c r="R17" s="164"/>
      <c r="S17" s="176"/>
      <c r="T17" s="176"/>
      <c r="U17" s="177"/>
      <c r="V17" s="177"/>
      <c r="W17" s="164"/>
      <c r="X17" s="164"/>
      <c r="Y17" s="165"/>
      <c r="Z17" s="165"/>
      <c r="AA17" s="165"/>
      <c r="AB17" s="165"/>
      <c r="AC17" s="165"/>
      <c r="AD17" s="164"/>
      <c r="AE17" s="164"/>
      <c r="AF17" s="164"/>
      <c r="AG17" s="164"/>
      <c r="AH17" s="164"/>
    </row>
    <row r="18" spans="1:34" s="59" customFormat="1" ht="11.25" customHeight="1">
      <c r="A18" s="108"/>
      <c r="B18" s="108"/>
      <c r="C18" s="91"/>
      <c r="D18" s="91"/>
      <c r="E18" s="164"/>
      <c r="F18" s="164"/>
      <c r="G18" s="164"/>
      <c r="H18" s="164"/>
      <c r="I18" s="164"/>
      <c r="J18" s="164"/>
      <c r="K18" s="164"/>
      <c r="L18" s="164"/>
      <c r="M18" s="164"/>
      <c r="N18" s="109"/>
      <c r="O18" s="109"/>
      <c r="P18" s="109"/>
      <c r="Q18" s="164"/>
      <c r="R18" s="164"/>
      <c r="S18" s="176"/>
      <c r="T18" s="176"/>
      <c r="U18" s="177"/>
      <c r="V18" s="177"/>
      <c r="W18" s="164"/>
      <c r="X18" s="164"/>
      <c r="Y18" s="165"/>
      <c r="Z18" s="165"/>
      <c r="AA18" s="165"/>
      <c r="AB18" s="165"/>
      <c r="AC18" s="165"/>
      <c r="AD18" s="164"/>
      <c r="AE18" s="164"/>
      <c r="AF18" s="164"/>
      <c r="AG18" s="164"/>
      <c r="AH18" s="164"/>
    </row>
    <row r="19" spans="3:34" s="59" customFormat="1" ht="11.25" customHeight="1" thickBot="1">
      <c r="C19" s="108"/>
      <c r="D19" s="108"/>
      <c r="E19" s="105"/>
      <c r="F19" s="105"/>
      <c r="G19" s="105"/>
      <c r="H19" s="105"/>
      <c r="I19" s="105"/>
      <c r="J19" s="105"/>
      <c r="K19" s="105"/>
      <c r="L19" s="105"/>
      <c r="M19" s="105"/>
      <c r="N19" s="109"/>
      <c r="O19" s="109"/>
      <c r="P19" s="109"/>
      <c r="Q19" s="105"/>
      <c r="R19" s="105"/>
      <c r="S19" s="114"/>
      <c r="T19" s="114"/>
      <c r="U19" s="115"/>
      <c r="V19" s="115"/>
      <c r="W19" s="105"/>
      <c r="X19" s="105"/>
      <c r="Y19" s="116"/>
      <c r="Z19" s="116"/>
      <c r="AA19" s="116"/>
      <c r="AB19" s="116"/>
      <c r="AC19" s="116"/>
      <c r="AD19" s="105"/>
      <c r="AE19" s="105"/>
      <c r="AF19" s="105"/>
      <c r="AG19" s="105"/>
      <c r="AH19" s="105"/>
    </row>
    <row r="20" spans="1:34" s="59" customFormat="1" ht="18.75" customHeight="1">
      <c r="A20" s="727" t="s">
        <v>180</v>
      </c>
      <c r="B20" s="728"/>
      <c r="C20" s="728"/>
      <c r="D20" s="728"/>
      <c r="E20" s="728"/>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9"/>
    </row>
    <row r="21" spans="1:34" s="59" customFormat="1" ht="18.75" customHeight="1">
      <c r="A21" s="678"/>
      <c r="B21" s="679"/>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83"/>
    </row>
    <row r="22" spans="1:34" s="59" customFormat="1" ht="18.75" customHeight="1">
      <c r="A22" s="737" t="s">
        <v>158</v>
      </c>
      <c r="B22" s="738"/>
      <c r="C22" s="740" t="s">
        <v>267</v>
      </c>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1"/>
    </row>
    <row r="23" spans="1:34" s="59" customFormat="1" ht="18.75" customHeight="1">
      <c r="A23" s="600"/>
      <c r="B23" s="739"/>
      <c r="C23" s="608"/>
      <c r="D23" s="608"/>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9"/>
    </row>
    <row r="24" spans="1:34" s="59" customFormat="1" ht="18.75" customHeight="1">
      <c r="A24" s="602" t="s">
        <v>52</v>
      </c>
      <c r="B24" s="601"/>
      <c r="C24" s="742" t="s">
        <v>255</v>
      </c>
      <c r="D24" s="742"/>
      <c r="E24" s="742"/>
      <c r="F24" s="742"/>
      <c r="G24" s="742"/>
      <c r="H24" s="742"/>
      <c r="I24" s="742"/>
      <c r="J24" s="742"/>
      <c r="K24" s="742"/>
      <c r="L24" s="742"/>
      <c r="M24" s="742"/>
      <c r="N24" s="742"/>
      <c r="O24" s="742"/>
      <c r="P24" s="742"/>
      <c r="Q24" s="742"/>
      <c r="R24" s="742"/>
      <c r="S24" s="742"/>
      <c r="T24" s="742"/>
      <c r="U24" s="742"/>
      <c r="V24" s="742"/>
      <c r="W24" s="742"/>
      <c r="X24" s="742"/>
      <c r="Y24" s="742"/>
      <c r="Z24" s="742"/>
      <c r="AA24" s="742"/>
      <c r="AB24" s="742"/>
      <c r="AC24" s="742"/>
      <c r="AD24" s="742"/>
      <c r="AE24" s="742"/>
      <c r="AF24" s="742"/>
      <c r="AG24" s="742"/>
      <c r="AH24" s="743"/>
    </row>
    <row r="25" spans="1:34" s="59" customFormat="1" ht="18.75" customHeight="1">
      <c r="A25" s="602"/>
      <c r="B25" s="601"/>
      <c r="C25" s="742"/>
      <c r="D25" s="742"/>
      <c r="E25" s="742"/>
      <c r="F25" s="742"/>
      <c r="G25" s="742"/>
      <c r="H25" s="742"/>
      <c r="I25" s="742"/>
      <c r="J25" s="742"/>
      <c r="K25" s="742"/>
      <c r="L25" s="742"/>
      <c r="M25" s="742"/>
      <c r="N25" s="742"/>
      <c r="O25" s="742"/>
      <c r="P25" s="742"/>
      <c r="Q25" s="742"/>
      <c r="R25" s="742"/>
      <c r="S25" s="742"/>
      <c r="T25" s="742"/>
      <c r="U25" s="742"/>
      <c r="V25" s="742"/>
      <c r="W25" s="742"/>
      <c r="X25" s="742"/>
      <c r="Y25" s="742"/>
      <c r="Z25" s="742"/>
      <c r="AA25" s="742"/>
      <c r="AB25" s="742"/>
      <c r="AC25" s="742"/>
      <c r="AD25" s="742"/>
      <c r="AE25" s="742"/>
      <c r="AF25" s="742"/>
      <c r="AG25" s="742"/>
      <c r="AH25" s="743"/>
    </row>
    <row r="26" spans="1:34" s="59" customFormat="1" ht="18.75" customHeight="1">
      <c r="A26" s="600" t="s">
        <v>159</v>
      </c>
      <c r="B26" s="601"/>
      <c r="C26" s="608" t="s">
        <v>268</v>
      </c>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9"/>
    </row>
    <row r="27" spans="1:34" s="59" customFormat="1" ht="18.75" customHeight="1">
      <c r="A27" s="602"/>
      <c r="B27" s="601"/>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9"/>
    </row>
    <row r="28" spans="1:34" s="59" customFormat="1" ht="18.75" customHeight="1">
      <c r="A28" s="600"/>
      <c r="B28" s="601"/>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5"/>
    </row>
    <row r="29" spans="1:34" s="59" customFormat="1" ht="18.75" customHeight="1">
      <c r="A29" s="602"/>
      <c r="B29" s="601"/>
      <c r="C29" s="734"/>
      <c r="D29" s="734"/>
      <c r="E29" s="734"/>
      <c r="F29" s="734"/>
      <c r="G29" s="734"/>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4"/>
      <c r="AH29" s="735"/>
    </row>
    <row r="30" spans="1:34" s="59" customFormat="1" ht="18.75" customHeight="1">
      <c r="A30" s="117"/>
      <c r="B30" s="119"/>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75"/>
    </row>
    <row r="31" spans="1:34" s="59" customFormat="1" ht="18.75" customHeight="1">
      <c r="A31" s="117"/>
      <c r="B31" s="119"/>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75"/>
    </row>
    <row r="32" spans="1:34" s="59" customFormat="1" ht="18.75" customHeight="1">
      <c r="A32" s="117"/>
      <c r="B32" s="119"/>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75"/>
    </row>
    <row r="33" spans="1:34" s="59" customFormat="1" ht="18.75" customHeight="1">
      <c r="A33" s="117"/>
      <c r="B33" s="119"/>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6"/>
    </row>
    <row r="34" spans="1:34" s="59" customFormat="1" ht="18.75" customHeight="1" thickBot="1">
      <c r="A34" s="120"/>
      <c r="B34" s="121"/>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7"/>
    </row>
    <row r="35" spans="3:34" s="122" customFormat="1" ht="7.5" customHeight="1">
      <c r="C35" s="91"/>
      <c r="D35" s="91"/>
      <c r="E35" s="90"/>
      <c r="F35" s="90"/>
      <c r="G35" s="90"/>
      <c r="H35" s="90"/>
      <c r="I35" s="90"/>
      <c r="J35" s="90"/>
      <c r="K35" s="90"/>
      <c r="L35" s="90"/>
      <c r="M35" s="90"/>
      <c r="N35" s="90"/>
      <c r="O35" s="90"/>
      <c r="P35" s="90"/>
      <c r="Q35" s="90"/>
      <c r="R35" s="92"/>
      <c r="S35" s="92"/>
      <c r="T35" s="92"/>
      <c r="U35" s="92"/>
      <c r="V35" s="92"/>
      <c r="W35" s="90"/>
      <c r="X35" s="92"/>
      <c r="Y35" s="92"/>
      <c r="Z35" s="92"/>
      <c r="AA35" s="92"/>
      <c r="AB35" s="92"/>
      <c r="AC35" s="90"/>
      <c r="AD35" s="92"/>
      <c r="AE35" s="92"/>
      <c r="AF35" s="92"/>
      <c r="AG35" s="92"/>
      <c r="AH35" s="92"/>
    </row>
    <row r="36" spans="3:34" s="122" customFormat="1" ht="29.25" customHeight="1">
      <c r="C36" s="91"/>
      <c r="D36" s="91"/>
      <c r="E36" s="90"/>
      <c r="F36" s="90"/>
      <c r="G36" s="90"/>
      <c r="H36" s="90"/>
      <c r="I36" s="90"/>
      <c r="J36" s="90"/>
      <c r="K36" s="90"/>
      <c r="L36" s="90"/>
      <c r="M36" s="90"/>
      <c r="N36" s="90"/>
      <c r="O36" s="90"/>
      <c r="P36" s="90"/>
      <c r="Q36" s="90"/>
      <c r="R36" s="92"/>
      <c r="S36" s="92"/>
      <c r="T36" s="92"/>
      <c r="U36" s="92"/>
      <c r="V36" s="92"/>
      <c r="W36" s="90"/>
      <c r="X36" s="92"/>
      <c r="Y36" s="92"/>
      <c r="Z36" s="92"/>
      <c r="AA36" s="92"/>
      <c r="AB36" s="92"/>
      <c r="AC36" s="90"/>
      <c r="AD36" s="92"/>
      <c r="AE36" s="92"/>
      <c r="AF36" s="92"/>
      <c r="AG36" s="92"/>
      <c r="AH36" s="92"/>
    </row>
    <row r="37" spans="3:34" s="122" customFormat="1" ht="29.25" customHeight="1">
      <c r="C37" s="91"/>
      <c r="D37" s="91"/>
      <c r="E37" s="90"/>
      <c r="F37" s="90"/>
      <c r="G37" s="90"/>
      <c r="H37" s="90"/>
      <c r="I37" s="90"/>
      <c r="J37" s="90"/>
      <c r="K37" s="90"/>
      <c r="L37" s="90"/>
      <c r="M37" s="90"/>
      <c r="N37" s="90"/>
      <c r="O37" s="90"/>
      <c r="P37" s="90"/>
      <c r="Q37" s="90"/>
      <c r="R37" s="92"/>
      <c r="S37" s="92"/>
      <c r="T37" s="92"/>
      <c r="U37" s="92"/>
      <c r="V37" s="92"/>
      <c r="W37" s="90"/>
      <c r="X37" s="92"/>
      <c r="Y37" s="92"/>
      <c r="Z37" s="92"/>
      <c r="AA37" s="92"/>
      <c r="AB37" s="92"/>
      <c r="AC37" s="90"/>
      <c r="AD37" s="92"/>
      <c r="AE37" s="92"/>
      <c r="AF37" s="92"/>
      <c r="AG37" s="92"/>
      <c r="AH37" s="92"/>
    </row>
    <row r="38" spans="3:34" s="122" customFormat="1" ht="29.25" customHeight="1">
      <c r="C38" s="91"/>
      <c r="D38" s="91"/>
      <c r="E38" s="90"/>
      <c r="F38" s="90"/>
      <c r="G38" s="90"/>
      <c r="H38" s="90"/>
      <c r="I38" s="90"/>
      <c r="J38" s="90"/>
      <c r="K38" s="90"/>
      <c r="L38" s="90"/>
      <c r="M38" s="90"/>
      <c r="N38" s="90"/>
      <c r="O38" s="90"/>
      <c r="P38" s="90"/>
      <c r="Q38" s="90"/>
      <c r="R38" s="92"/>
      <c r="S38" s="92"/>
      <c r="T38" s="92"/>
      <c r="U38" s="92"/>
      <c r="V38" s="92"/>
      <c r="W38" s="90"/>
      <c r="X38" s="92"/>
      <c r="Y38" s="92"/>
      <c r="Z38" s="92"/>
      <c r="AA38" s="92"/>
      <c r="AB38" s="92"/>
      <c r="AC38" s="90"/>
      <c r="AD38" s="92"/>
      <c r="AE38" s="92"/>
      <c r="AF38" s="92"/>
      <c r="AG38" s="92"/>
      <c r="AH38" s="92"/>
    </row>
    <row r="39" spans="3:34" s="122" customFormat="1" ht="29.25" customHeight="1">
      <c r="C39" s="91"/>
      <c r="D39" s="91"/>
      <c r="E39" s="90"/>
      <c r="F39" s="90"/>
      <c r="G39" s="90"/>
      <c r="H39" s="90"/>
      <c r="I39" s="90"/>
      <c r="J39" s="90"/>
      <c r="K39" s="90"/>
      <c r="L39" s="90"/>
      <c r="M39" s="90"/>
      <c r="N39" s="90"/>
      <c r="O39" s="90"/>
      <c r="P39" s="90"/>
      <c r="Q39" s="90"/>
      <c r="R39" s="92"/>
      <c r="S39" s="92"/>
      <c r="T39" s="92"/>
      <c r="U39" s="92"/>
      <c r="V39" s="92"/>
      <c r="W39" s="90"/>
      <c r="X39" s="92"/>
      <c r="Y39" s="92"/>
      <c r="Z39" s="92"/>
      <c r="AA39" s="92"/>
      <c r="AB39" s="92"/>
      <c r="AC39" s="90"/>
      <c r="AD39" s="92"/>
      <c r="AE39" s="92"/>
      <c r="AF39" s="92"/>
      <c r="AG39" s="92"/>
      <c r="AH39" s="92"/>
    </row>
    <row r="40" spans="3:34" s="122" customFormat="1" ht="29.25" customHeight="1">
      <c r="C40" s="91"/>
      <c r="D40" s="91"/>
      <c r="E40" s="90"/>
      <c r="F40" s="90"/>
      <c r="G40" s="90"/>
      <c r="H40" s="90"/>
      <c r="I40" s="90"/>
      <c r="J40" s="90"/>
      <c r="K40" s="90"/>
      <c r="L40" s="90"/>
      <c r="M40" s="90"/>
      <c r="N40" s="90"/>
      <c r="O40" s="90"/>
      <c r="P40" s="90"/>
      <c r="Q40" s="90"/>
      <c r="R40" s="92"/>
      <c r="S40" s="92"/>
      <c r="T40" s="92"/>
      <c r="U40" s="92"/>
      <c r="V40" s="92"/>
      <c r="W40" s="90"/>
      <c r="X40" s="92"/>
      <c r="Y40" s="92"/>
      <c r="Z40" s="92"/>
      <c r="AA40" s="92"/>
      <c r="AB40" s="92"/>
      <c r="AC40" s="90"/>
      <c r="AD40" s="92"/>
      <c r="AE40" s="92"/>
      <c r="AF40" s="92"/>
      <c r="AG40" s="92"/>
      <c r="AH40" s="92"/>
    </row>
    <row r="41" spans="3:34" s="122" customFormat="1" ht="29.25" customHeight="1">
      <c r="C41" s="91"/>
      <c r="D41" s="91"/>
      <c r="E41" s="90"/>
      <c r="F41" s="90"/>
      <c r="G41" s="90"/>
      <c r="H41" s="90"/>
      <c r="I41" s="90"/>
      <c r="J41" s="90"/>
      <c r="K41" s="90"/>
      <c r="L41" s="90"/>
      <c r="M41" s="90"/>
      <c r="N41" s="90"/>
      <c r="O41" s="90"/>
      <c r="P41" s="90"/>
      <c r="Q41" s="90"/>
      <c r="R41" s="92"/>
      <c r="S41" s="92"/>
      <c r="T41" s="92"/>
      <c r="U41" s="92"/>
      <c r="V41" s="92"/>
      <c r="W41" s="90"/>
      <c r="X41" s="92"/>
      <c r="Y41" s="92"/>
      <c r="Z41" s="92"/>
      <c r="AA41" s="92"/>
      <c r="AB41" s="92"/>
      <c r="AC41" s="90"/>
      <c r="AD41" s="92"/>
      <c r="AE41" s="92"/>
      <c r="AF41" s="92"/>
      <c r="AG41" s="92"/>
      <c r="AH41" s="92"/>
    </row>
    <row r="42" spans="3:34" s="122" customFormat="1" ht="29.25" customHeight="1">
      <c r="C42" s="91"/>
      <c r="D42" s="91"/>
      <c r="E42" s="90"/>
      <c r="F42" s="90"/>
      <c r="G42" s="90"/>
      <c r="H42" s="90"/>
      <c r="I42" s="90"/>
      <c r="J42" s="90"/>
      <c r="K42" s="90"/>
      <c r="L42" s="90"/>
      <c r="M42" s="90"/>
      <c r="N42" s="90"/>
      <c r="O42" s="90"/>
      <c r="P42" s="90"/>
      <c r="Q42" s="90"/>
      <c r="R42" s="92"/>
      <c r="S42" s="92"/>
      <c r="T42" s="92"/>
      <c r="U42" s="92"/>
      <c r="V42" s="92"/>
      <c r="W42" s="90"/>
      <c r="X42" s="92"/>
      <c r="Y42" s="92"/>
      <c r="Z42" s="92"/>
      <c r="AA42" s="92"/>
      <c r="AB42" s="92"/>
      <c r="AC42" s="90"/>
      <c r="AD42" s="92"/>
      <c r="AE42" s="92"/>
      <c r="AF42" s="92"/>
      <c r="AG42" s="92"/>
      <c r="AH42" s="92"/>
    </row>
    <row r="43" spans="3:34" s="122" customFormat="1" ht="29.25" customHeight="1">
      <c r="C43" s="91"/>
      <c r="D43" s="91"/>
      <c r="E43" s="90"/>
      <c r="F43" s="90"/>
      <c r="G43" s="90"/>
      <c r="H43" s="90"/>
      <c r="I43" s="90"/>
      <c r="J43" s="90"/>
      <c r="K43" s="90"/>
      <c r="L43" s="90"/>
      <c r="M43" s="90"/>
      <c r="N43" s="90"/>
      <c r="O43" s="90"/>
      <c r="P43" s="90"/>
      <c r="Q43" s="90"/>
      <c r="R43" s="92"/>
      <c r="S43" s="92"/>
      <c r="T43" s="92"/>
      <c r="U43" s="92"/>
      <c r="V43" s="92"/>
      <c r="W43" s="90"/>
      <c r="X43" s="92"/>
      <c r="Y43" s="92"/>
      <c r="Z43" s="92"/>
      <c r="AA43" s="92"/>
      <c r="AB43" s="92"/>
      <c r="AC43" s="90"/>
      <c r="AD43" s="92"/>
      <c r="AE43" s="92"/>
      <c r="AF43" s="92"/>
      <c r="AG43" s="92"/>
      <c r="AH43" s="92"/>
    </row>
    <row r="44" spans="3:34" s="122" customFormat="1" ht="29.25" customHeight="1">
      <c r="C44" s="91"/>
      <c r="D44" s="91"/>
      <c r="E44" s="90"/>
      <c r="F44" s="90"/>
      <c r="G44" s="90"/>
      <c r="H44" s="90"/>
      <c r="I44" s="90"/>
      <c r="J44" s="90"/>
      <c r="K44" s="90"/>
      <c r="L44" s="90"/>
      <c r="M44" s="90"/>
      <c r="N44" s="90"/>
      <c r="O44" s="90"/>
      <c r="P44" s="90"/>
      <c r="Q44" s="90"/>
      <c r="R44" s="92"/>
      <c r="S44" s="92"/>
      <c r="T44" s="92"/>
      <c r="U44" s="92"/>
      <c r="V44" s="92"/>
      <c r="W44" s="90"/>
      <c r="X44" s="92"/>
      <c r="Y44" s="92"/>
      <c r="Z44" s="92"/>
      <c r="AA44" s="92"/>
      <c r="AB44" s="92"/>
      <c r="AC44" s="90"/>
      <c r="AD44" s="92"/>
      <c r="AE44" s="92"/>
      <c r="AF44" s="92"/>
      <c r="AG44" s="92"/>
      <c r="AH44" s="92"/>
    </row>
    <row r="45" spans="3:34" s="122" customFormat="1" ht="29.25" customHeight="1">
      <c r="C45" s="91"/>
      <c r="D45" s="91"/>
      <c r="E45" s="90"/>
      <c r="F45" s="90"/>
      <c r="G45" s="90"/>
      <c r="H45" s="90"/>
      <c r="I45" s="90"/>
      <c r="J45" s="90"/>
      <c r="K45" s="90"/>
      <c r="L45" s="90"/>
      <c r="M45" s="90"/>
      <c r="N45" s="90"/>
      <c r="O45" s="90"/>
      <c r="P45" s="90"/>
      <c r="Q45" s="90"/>
      <c r="R45" s="92"/>
      <c r="S45" s="92"/>
      <c r="T45" s="92"/>
      <c r="U45" s="92"/>
      <c r="V45" s="92"/>
      <c r="W45" s="90"/>
      <c r="X45" s="92"/>
      <c r="Y45" s="92"/>
      <c r="Z45" s="92"/>
      <c r="AA45" s="92"/>
      <c r="AB45" s="92"/>
      <c r="AC45" s="90"/>
      <c r="AD45" s="92"/>
      <c r="AE45" s="92"/>
      <c r="AF45" s="92"/>
      <c r="AG45" s="92"/>
      <c r="AH45" s="92"/>
    </row>
    <row r="46" spans="3:34" s="122" customFormat="1" ht="29.25" customHeight="1">
      <c r="C46" s="91"/>
      <c r="D46" s="91"/>
      <c r="E46" s="90"/>
      <c r="F46" s="90"/>
      <c r="G46" s="90"/>
      <c r="H46" s="90"/>
      <c r="I46" s="90"/>
      <c r="J46" s="90"/>
      <c r="K46" s="90"/>
      <c r="L46" s="90"/>
      <c r="M46" s="90"/>
      <c r="N46" s="90"/>
      <c r="O46" s="90"/>
      <c r="P46" s="90"/>
      <c r="Q46" s="90"/>
      <c r="R46" s="92"/>
      <c r="S46" s="92"/>
      <c r="T46" s="92"/>
      <c r="U46" s="92"/>
      <c r="V46" s="92"/>
      <c r="W46" s="90"/>
      <c r="X46" s="92"/>
      <c r="Y46" s="92"/>
      <c r="Z46" s="92"/>
      <c r="AA46" s="92"/>
      <c r="AB46" s="92"/>
      <c r="AC46" s="90"/>
      <c r="AD46" s="92"/>
      <c r="AE46" s="92"/>
      <c r="AF46" s="92"/>
      <c r="AG46" s="92"/>
      <c r="AH46" s="92"/>
    </row>
    <row r="47" spans="3:34" s="122" customFormat="1" ht="29.25" customHeight="1">
      <c r="C47" s="91"/>
      <c r="D47" s="91"/>
      <c r="E47" s="90"/>
      <c r="F47" s="90"/>
      <c r="G47" s="90"/>
      <c r="H47" s="90"/>
      <c r="I47" s="90"/>
      <c r="J47" s="90"/>
      <c r="K47" s="90"/>
      <c r="L47" s="90"/>
      <c r="M47" s="90"/>
      <c r="N47" s="90"/>
      <c r="O47" s="90"/>
      <c r="P47" s="90"/>
      <c r="Q47" s="90"/>
      <c r="R47" s="92"/>
      <c r="S47" s="92"/>
      <c r="T47" s="92"/>
      <c r="U47" s="92"/>
      <c r="V47" s="92"/>
      <c r="W47" s="90"/>
      <c r="X47" s="92"/>
      <c r="Y47" s="92"/>
      <c r="Z47" s="92"/>
      <c r="AA47" s="92"/>
      <c r="AB47" s="92"/>
      <c r="AC47" s="90"/>
      <c r="AD47" s="92"/>
      <c r="AE47" s="92"/>
      <c r="AF47" s="92"/>
      <c r="AG47" s="92"/>
      <c r="AH47" s="92"/>
    </row>
    <row r="48" spans="3:34" s="122" customFormat="1" ht="29.25" customHeight="1">
      <c r="C48" s="91"/>
      <c r="D48" s="91"/>
      <c r="E48" s="90"/>
      <c r="F48" s="90"/>
      <c r="G48" s="90"/>
      <c r="H48" s="90"/>
      <c r="I48" s="90"/>
      <c r="J48" s="90"/>
      <c r="K48" s="90"/>
      <c r="L48" s="90"/>
      <c r="M48" s="90"/>
      <c r="N48" s="90"/>
      <c r="O48" s="90"/>
      <c r="P48" s="90"/>
      <c r="Q48" s="90"/>
      <c r="R48" s="92"/>
      <c r="S48" s="92"/>
      <c r="T48" s="92"/>
      <c r="U48" s="92"/>
      <c r="V48" s="92"/>
      <c r="W48" s="90"/>
      <c r="X48" s="92"/>
      <c r="Y48" s="92"/>
      <c r="Z48" s="92"/>
      <c r="AA48" s="92"/>
      <c r="AB48" s="92"/>
      <c r="AC48" s="90"/>
      <c r="AD48" s="92"/>
      <c r="AE48" s="92"/>
      <c r="AF48" s="92"/>
      <c r="AG48" s="92"/>
      <c r="AH48" s="92"/>
    </row>
    <row r="49" spans="3:34" s="122" customFormat="1" ht="29.25" customHeight="1">
      <c r="C49" s="91"/>
      <c r="D49" s="91"/>
      <c r="E49" s="90"/>
      <c r="F49" s="90"/>
      <c r="G49" s="90"/>
      <c r="H49" s="90"/>
      <c r="I49" s="90"/>
      <c r="J49" s="90"/>
      <c r="K49" s="90"/>
      <c r="L49" s="90"/>
      <c r="M49" s="90"/>
      <c r="N49" s="90"/>
      <c r="O49" s="90"/>
      <c r="P49" s="90"/>
      <c r="Q49" s="90"/>
      <c r="R49" s="92"/>
      <c r="S49" s="92"/>
      <c r="T49" s="92"/>
      <c r="U49" s="92"/>
      <c r="V49" s="92"/>
      <c r="W49" s="90"/>
      <c r="X49" s="92"/>
      <c r="Y49" s="92"/>
      <c r="Z49" s="92"/>
      <c r="AA49" s="92"/>
      <c r="AB49" s="92"/>
      <c r="AC49" s="90"/>
      <c r="AD49" s="92"/>
      <c r="AE49" s="92"/>
      <c r="AF49" s="92"/>
      <c r="AG49" s="92"/>
      <c r="AH49" s="92"/>
    </row>
    <row r="50" spans="1:35" s="59" customFormat="1" ht="15" customHeight="1">
      <c r="A50" s="736"/>
      <c r="B50" s="736"/>
      <c r="C50" s="736"/>
      <c r="D50" s="736"/>
      <c r="E50" s="736"/>
      <c r="F50" s="736"/>
      <c r="G50" s="736"/>
      <c r="H50" s="736"/>
      <c r="I50" s="736"/>
      <c r="J50" s="736"/>
      <c r="K50" s="736"/>
      <c r="L50" s="736"/>
      <c r="M50" s="736"/>
      <c r="N50" s="736"/>
      <c r="O50" s="736"/>
      <c r="P50" s="736"/>
      <c r="Q50" s="736"/>
      <c r="R50" s="736"/>
      <c r="S50" s="736"/>
      <c r="T50" s="736"/>
      <c r="U50" s="736"/>
      <c r="V50" s="736"/>
      <c r="W50" s="736"/>
      <c r="X50" s="736"/>
      <c r="Y50" s="736"/>
      <c r="Z50" s="736"/>
      <c r="AA50" s="736"/>
      <c r="AB50" s="736"/>
      <c r="AC50" s="736"/>
      <c r="AD50" s="736"/>
      <c r="AE50" s="736"/>
      <c r="AF50" s="736"/>
      <c r="AG50" s="736"/>
      <c r="AH50" s="736"/>
      <c r="AI50" s="61"/>
    </row>
    <row r="51" spans="3:34" s="59" customFormat="1" ht="18" customHeight="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row>
    <row r="135" spans="5:40" ht="18" customHeight="1">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row>
    <row r="136" spans="5:40" ht="18" customHeight="1">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row>
    <row r="137" spans="5:40" ht="15" customHeight="1">
      <c r="E137" s="157"/>
      <c r="F137" s="157"/>
      <c r="G137" s="127"/>
      <c r="H137" s="127"/>
      <c r="I137" s="127"/>
      <c r="J137" s="127"/>
      <c r="K137" s="127"/>
      <c r="L137" s="127"/>
      <c r="M137" s="127"/>
      <c r="N137" s="127"/>
      <c r="O137" s="128"/>
      <c r="P137" s="128"/>
      <c r="Q137" s="128"/>
      <c r="R137" s="128"/>
      <c r="S137" s="191"/>
      <c r="T137" s="191"/>
      <c r="U137" s="191"/>
      <c r="V137" s="191"/>
      <c r="W137" s="191"/>
      <c r="X137" s="191"/>
      <c r="Y137" s="192"/>
      <c r="Z137" s="192"/>
      <c r="AA137" s="192"/>
      <c r="AB137" s="192"/>
      <c r="AC137" s="193"/>
      <c r="AD137" s="193"/>
      <c r="AE137" s="193"/>
      <c r="AF137" s="193"/>
      <c r="AG137" s="194"/>
      <c r="AH137" s="194"/>
      <c r="AI137" s="157"/>
      <c r="AJ137" s="157"/>
      <c r="AK137" s="157"/>
      <c r="AL137" s="157"/>
      <c r="AM137" s="157"/>
      <c r="AN137" s="157"/>
    </row>
    <row r="138" spans="5:40" ht="15" customHeight="1">
      <c r="E138" s="157"/>
      <c r="F138" s="157"/>
      <c r="G138" s="127"/>
      <c r="H138" s="127"/>
      <c r="I138" s="127"/>
      <c r="J138" s="127"/>
      <c r="K138" s="127"/>
      <c r="L138" s="127"/>
      <c r="M138" s="127"/>
      <c r="N138" s="127"/>
      <c r="O138" s="128"/>
      <c r="P138" s="128"/>
      <c r="Q138" s="128"/>
      <c r="R138" s="128"/>
      <c r="S138" s="179"/>
      <c r="T138" s="179"/>
      <c r="U138" s="179"/>
      <c r="V138" s="179"/>
      <c r="W138" s="179"/>
      <c r="X138" s="179"/>
      <c r="Y138" s="192"/>
      <c r="Z138" s="192"/>
      <c r="AA138" s="192"/>
      <c r="AB138" s="192"/>
      <c r="AC138" s="193"/>
      <c r="AD138" s="193"/>
      <c r="AE138" s="193"/>
      <c r="AF138" s="193"/>
      <c r="AG138" s="194"/>
      <c r="AH138" s="194"/>
      <c r="AI138" s="157"/>
      <c r="AJ138" s="157"/>
      <c r="AK138" s="157"/>
      <c r="AL138" s="157"/>
      <c r="AM138" s="157"/>
      <c r="AN138" s="157"/>
    </row>
    <row r="139" spans="5:40" ht="15" customHeight="1">
      <c r="E139" s="157"/>
      <c r="F139" s="157"/>
      <c r="G139" s="127"/>
      <c r="H139" s="127"/>
      <c r="I139" s="127"/>
      <c r="J139" s="127"/>
      <c r="K139" s="127"/>
      <c r="L139" s="127"/>
      <c r="M139" s="127"/>
      <c r="N139" s="178"/>
      <c r="O139" s="128"/>
      <c r="P139" s="128"/>
      <c r="Q139" s="128"/>
      <c r="R139" s="178"/>
      <c r="S139" s="180"/>
      <c r="T139" s="180"/>
      <c r="U139" s="180"/>
      <c r="V139" s="180"/>
      <c r="W139" s="180"/>
      <c r="X139" s="180"/>
      <c r="Y139" s="192"/>
      <c r="Z139" s="192"/>
      <c r="AA139" s="192"/>
      <c r="AB139" s="192"/>
      <c r="AC139" s="193"/>
      <c r="AD139" s="193"/>
      <c r="AE139" s="193"/>
      <c r="AF139" s="193"/>
      <c r="AG139" s="194"/>
      <c r="AH139" s="194"/>
      <c r="AI139" s="157"/>
      <c r="AJ139" s="157"/>
      <c r="AK139" s="157"/>
      <c r="AL139" s="157"/>
      <c r="AM139" s="157"/>
      <c r="AN139" s="157"/>
    </row>
    <row r="140" spans="5:40" ht="15" customHeight="1">
      <c r="E140" s="157"/>
      <c r="F140" s="157"/>
      <c r="G140" s="127"/>
      <c r="H140" s="127"/>
      <c r="I140" s="127"/>
      <c r="J140" s="127"/>
      <c r="K140" s="127"/>
      <c r="L140" s="127"/>
      <c r="M140" s="127"/>
      <c r="N140" s="127"/>
      <c r="O140" s="128"/>
      <c r="P140" s="128"/>
      <c r="Q140" s="128"/>
      <c r="R140" s="128"/>
      <c r="S140" s="191"/>
      <c r="T140" s="191"/>
      <c r="U140" s="191"/>
      <c r="V140" s="191"/>
      <c r="W140" s="191"/>
      <c r="X140" s="191"/>
      <c r="Y140" s="192"/>
      <c r="Z140" s="192"/>
      <c r="AA140" s="192"/>
      <c r="AB140" s="192"/>
      <c r="AC140" s="193"/>
      <c r="AD140" s="193"/>
      <c r="AE140" s="193"/>
      <c r="AF140" s="193"/>
      <c r="AG140" s="194"/>
      <c r="AH140" s="194"/>
      <c r="AI140" s="157"/>
      <c r="AJ140" s="157"/>
      <c r="AK140" s="157"/>
      <c r="AL140" s="157"/>
      <c r="AM140" s="157"/>
      <c r="AN140" s="157"/>
    </row>
    <row r="141" spans="5:40" ht="15" customHeight="1">
      <c r="E141" s="157"/>
      <c r="F141" s="157"/>
      <c r="G141" s="127"/>
      <c r="H141" s="127"/>
      <c r="I141" s="127"/>
      <c r="J141" s="127"/>
      <c r="K141" s="127"/>
      <c r="L141" s="127"/>
      <c r="M141" s="127"/>
      <c r="N141" s="127"/>
      <c r="O141" s="128"/>
      <c r="P141" s="128"/>
      <c r="Q141" s="128"/>
      <c r="R141" s="128"/>
      <c r="S141" s="179"/>
      <c r="T141" s="179"/>
      <c r="U141" s="179"/>
      <c r="V141" s="179"/>
      <c r="W141" s="179"/>
      <c r="X141" s="179"/>
      <c r="Y141" s="192"/>
      <c r="Z141" s="192"/>
      <c r="AA141" s="192"/>
      <c r="AB141" s="192"/>
      <c r="AC141" s="193"/>
      <c r="AD141" s="193"/>
      <c r="AE141" s="193"/>
      <c r="AF141" s="193"/>
      <c r="AG141" s="194"/>
      <c r="AH141" s="194"/>
      <c r="AI141" s="157"/>
      <c r="AJ141" s="157"/>
      <c r="AK141" s="157"/>
      <c r="AL141" s="157"/>
      <c r="AM141" s="157"/>
      <c r="AN141" s="157"/>
    </row>
    <row r="142" spans="5:40" ht="15" customHeight="1">
      <c r="E142" s="157"/>
      <c r="F142" s="157"/>
      <c r="G142" s="127"/>
      <c r="H142" s="127"/>
      <c r="I142" s="127"/>
      <c r="J142" s="127"/>
      <c r="K142" s="127"/>
      <c r="L142" s="127"/>
      <c r="M142" s="127"/>
      <c r="N142" s="178"/>
      <c r="O142" s="128"/>
      <c r="P142" s="128"/>
      <c r="Q142" s="128"/>
      <c r="R142" s="178"/>
      <c r="S142" s="180"/>
      <c r="T142" s="180"/>
      <c r="U142" s="180"/>
      <c r="V142" s="180"/>
      <c r="W142" s="180"/>
      <c r="X142" s="180"/>
      <c r="Y142" s="192"/>
      <c r="Z142" s="192"/>
      <c r="AA142" s="192"/>
      <c r="AB142" s="192"/>
      <c r="AC142" s="193"/>
      <c r="AD142" s="193"/>
      <c r="AE142" s="193"/>
      <c r="AF142" s="193"/>
      <c r="AG142" s="194"/>
      <c r="AH142" s="194"/>
      <c r="AI142" s="157"/>
      <c r="AJ142" s="157"/>
      <c r="AK142" s="157"/>
      <c r="AL142" s="157"/>
      <c r="AM142" s="157"/>
      <c r="AN142" s="157"/>
    </row>
    <row r="143" spans="5:40" ht="15" customHeight="1">
      <c r="E143" s="157"/>
      <c r="F143" s="157"/>
      <c r="G143" s="127"/>
      <c r="H143" s="127"/>
      <c r="I143" s="127"/>
      <c r="J143" s="127"/>
      <c r="K143" s="127"/>
      <c r="L143" s="127"/>
      <c r="M143" s="127"/>
      <c r="N143" s="127"/>
      <c r="O143" s="128"/>
      <c r="P143" s="128"/>
      <c r="Q143" s="128"/>
      <c r="R143" s="128"/>
      <c r="S143" s="191"/>
      <c r="T143" s="191"/>
      <c r="U143" s="191"/>
      <c r="V143" s="191"/>
      <c r="W143" s="191"/>
      <c r="X143" s="191"/>
      <c r="Y143" s="192"/>
      <c r="Z143" s="192"/>
      <c r="AA143" s="192"/>
      <c r="AB143" s="192"/>
      <c r="AC143" s="193"/>
      <c r="AD143" s="193"/>
      <c r="AE143" s="193"/>
      <c r="AF143" s="193"/>
      <c r="AG143" s="194"/>
      <c r="AH143" s="194"/>
      <c r="AI143" s="157"/>
      <c r="AJ143" s="157"/>
      <c r="AK143" s="157"/>
      <c r="AL143" s="157"/>
      <c r="AM143" s="157"/>
      <c r="AN143" s="157"/>
    </row>
    <row r="144" spans="5:40" ht="15" customHeight="1">
      <c r="E144" s="157"/>
      <c r="F144" s="157"/>
      <c r="G144" s="127"/>
      <c r="H144" s="127"/>
      <c r="I144" s="127"/>
      <c r="J144" s="127"/>
      <c r="K144" s="127"/>
      <c r="L144" s="127"/>
      <c r="M144" s="127"/>
      <c r="N144" s="127"/>
      <c r="O144" s="128"/>
      <c r="P144" s="128"/>
      <c r="Q144" s="128"/>
      <c r="R144" s="128"/>
      <c r="S144" s="179"/>
      <c r="T144" s="179"/>
      <c r="U144" s="179"/>
      <c r="V144" s="179"/>
      <c r="W144" s="179"/>
      <c r="X144" s="179"/>
      <c r="Y144" s="192"/>
      <c r="Z144" s="192"/>
      <c r="AA144" s="192"/>
      <c r="AB144" s="192"/>
      <c r="AC144" s="193"/>
      <c r="AD144" s="193"/>
      <c r="AE144" s="193"/>
      <c r="AF144" s="193"/>
      <c r="AG144" s="194"/>
      <c r="AH144" s="194"/>
      <c r="AI144" s="157"/>
      <c r="AJ144" s="157"/>
      <c r="AK144" s="157"/>
      <c r="AL144" s="157"/>
      <c r="AM144" s="157"/>
      <c r="AN144" s="157"/>
    </row>
    <row r="145" spans="5:40" ht="15" customHeight="1">
      <c r="E145" s="157"/>
      <c r="F145" s="157"/>
      <c r="G145" s="127"/>
      <c r="H145" s="127"/>
      <c r="I145" s="127"/>
      <c r="J145" s="127"/>
      <c r="K145" s="127"/>
      <c r="L145" s="127"/>
      <c r="M145" s="127"/>
      <c r="N145" s="178"/>
      <c r="O145" s="128"/>
      <c r="P145" s="128"/>
      <c r="Q145" s="128"/>
      <c r="R145" s="178"/>
      <c r="S145" s="180"/>
      <c r="T145" s="180"/>
      <c r="U145" s="180"/>
      <c r="V145" s="180"/>
      <c r="W145" s="180"/>
      <c r="X145" s="180"/>
      <c r="Y145" s="192"/>
      <c r="Z145" s="192"/>
      <c r="AA145" s="192"/>
      <c r="AB145" s="192"/>
      <c r="AC145" s="193"/>
      <c r="AD145" s="193"/>
      <c r="AE145" s="193"/>
      <c r="AF145" s="193"/>
      <c r="AG145" s="194"/>
      <c r="AH145" s="194"/>
      <c r="AI145" s="157"/>
      <c r="AJ145" s="157"/>
      <c r="AK145" s="157"/>
      <c r="AL145" s="157"/>
      <c r="AM145" s="157"/>
      <c r="AN145" s="157"/>
    </row>
    <row r="146" spans="5:40" ht="15" customHeight="1">
      <c r="E146" s="157"/>
      <c r="F146" s="157"/>
      <c r="G146" s="127"/>
      <c r="H146" s="127"/>
      <c r="I146" s="127"/>
      <c r="J146" s="127"/>
      <c r="K146" s="127"/>
      <c r="L146" s="127"/>
      <c r="M146" s="127"/>
      <c r="N146" s="127"/>
      <c r="O146" s="128"/>
      <c r="P146" s="128"/>
      <c r="Q146" s="128"/>
      <c r="R146" s="128"/>
      <c r="S146" s="191"/>
      <c r="T146" s="191"/>
      <c r="U146" s="191"/>
      <c r="V146" s="191"/>
      <c r="W146" s="191"/>
      <c r="X146" s="191"/>
      <c r="Y146" s="192"/>
      <c r="Z146" s="192"/>
      <c r="AA146" s="192"/>
      <c r="AB146" s="192"/>
      <c r="AC146" s="193"/>
      <c r="AD146" s="193"/>
      <c r="AE146" s="193"/>
      <c r="AF146" s="193"/>
      <c r="AG146" s="194"/>
      <c r="AH146" s="194"/>
      <c r="AI146" s="157"/>
      <c r="AJ146" s="157"/>
      <c r="AK146" s="157"/>
      <c r="AL146" s="157"/>
      <c r="AM146" s="157"/>
      <c r="AN146" s="157"/>
    </row>
    <row r="147" spans="5:40" ht="15" customHeight="1">
      <c r="E147" s="157"/>
      <c r="F147" s="157"/>
      <c r="G147" s="127"/>
      <c r="H147" s="127"/>
      <c r="I147" s="127"/>
      <c r="J147" s="127"/>
      <c r="K147" s="127"/>
      <c r="L147" s="127"/>
      <c r="M147" s="127"/>
      <c r="N147" s="127"/>
      <c r="O147" s="128"/>
      <c r="P147" s="128"/>
      <c r="Q147" s="128"/>
      <c r="R147" s="128"/>
      <c r="S147" s="179"/>
      <c r="T147" s="179"/>
      <c r="U147" s="179"/>
      <c r="V147" s="179"/>
      <c r="W147" s="179"/>
      <c r="X147" s="179"/>
      <c r="Y147" s="192"/>
      <c r="Z147" s="192"/>
      <c r="AA147" s="192"/>
      <c r="AB147" s="192"/>
      <c r="AC147" s="193"/>
      <c r="AD147" s="193"/>
      <c r="AE147" s="193"/>
      <c r="AF147" s="193"/>
      <c r="AG147" s="194"/>
      <c r="AH147" s="194"/>
      <c r="AI147" s="157"/>
      <c r="AJ147" s="157"/>
      <c r="AK147" s="157"/>
      <c r="AL147" s="157"/>
      <c r="AM147" s="157"/>
      <c r="AN147" s="157"/>
    </row>
    <row r="148" spans="5:40" ht="15" customHeight="1">
      <c r="E148" s="157"/>
      <c r="F148" s="157"/>
      <c r="G148" s="127"/>
      <c r="H148" s="127"/>
      <c r="I148" s="127"/>
      <c r="J148" s="127"/>
      <c r="K148" s="127"/>
      <c r="L148" s="127"/>
      <c r="M148" s="127"/>
      <c r="N148" s="178"/>
      <c r="O148" s="128"/>
      <c r="P148" s="128"/>
      <c r="Q148" s="128"/>
      <c r="R148" s="178"/>
      <c r="S148" s="180"/>
      <c r="T148" s="180"/>
      <c r="U148" s="180"/>
      <c r="V148" s="180"/>
      <c r="W148" s="180"/>
      <c r="X148" s="180"/>
      <c r="Y148" s="192"/>
      <c r="Z148" s="192"/>
      <c r="AA148" s="192"/>
      <c r="AB148" s="192"/>
      <c r="AC148" s="193"/>
      <c r="AD148" s="193"/>
      <c r="AE148" s="193"/>
      <c r="AF148" s="193"/>
      <c r="AG148" s="194"/>
      <c r="AH148" s="194"/>
      <c r="AI148" s="157"/>
      <c r="AJ148" s="157"/>
      <c r="AK148" s="157"/>
      <c r="AL148" s="157"/>
      <c r="AM148" s="157"/>
      <c r="AN148" s="157"/>
    </row>
    <row r="149" spans="5:40" ht="18" customHeight="1">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row>
    <row r="150" spans="5:40" ht="18" customHeight="1">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row>
    <row r="151" spans="5:40" ht="18" customHeight="1">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row>
  </sheetData>
  <sheetProtection sheet="1" selectLockedCells="1"/>
  <mergeCells count="68">
    <mergeCell ref="N2:P2"/>
    <mergeCell ref="Q2:AH2"/>
    <mergeCell ref="A3:AH4"/>
    <mergeCell ref="A5:B16"/>
    <mergeCell ref="C5:F7"/>
    <mergeCell ref="G5:J5"/>
    <mergeCell ref="K5:AH5"/>
    <mergeCell ref="G6:J7"/>
    <mergeCell ref="K6:AH7"/>
    <mergeCell ref="C8:I8"/>
    <mergeCell ref="J8:L8"/>
    <mergeCell ref="M8:V8"/>
    <mergeCell ref="W8:AA8"/>
    <mergeCell ref="AB8:AH8"/>
    <mergeCell ref="C9:I10"/>
    <mergeCell ref="J9:P9"/>
    <mergeCell ref="J10:P10"/>
    <mergeCell ref="Q10:AH10"/>
    <mergeCell ref="Q9:U9"/>
    <mergeCell ref="W9:AA9"/>
    <mergeCell ref="AC9:AG9"/>
    <mergeCell ref="C11:D16"/>
    <mergeCell ref="E11:M11"/>
    <mergeCell ref="N11:X11"/>
    <mergeCell ref="Y11:AC11"/>
    <mergeCell ref="AD11:AF11"/>
    <mergeCell ref="AG11:AH11"/>
    <mergeCell ref="E12:M12"/>
    <mergeCell ref="N12:R12"/>
    <mergeCell ref="S12:T12"/>
    <mergeCell ref="U12:X12"/>
    <mergeCell ref="Y12:AH12"/>
    <mergeCell ref="E13:M13"/>
    <mergeCell ref="N13:P13"/>
    <mergeCell ref="Q13:R13"/>
    <mergeCell ref="S13:T13"/>
    <mergeCell ref="U13:V13"/>
    <mergeCell ref="W13:X13"/>
    <mergeCell ref="Y13:AC16"/>
    <mergeCell ref="AD13:AH16"/>
    <mergeCell ref="E14:M14"/>
    <mergeCell ref="N14:P14"/>
    <mergeCell ref="Q14:R14"/>
    <mergeCell ref="S14:T14"/>
    <mergeCell ref="U14:V14"/>
    <mergeCell ref="W14:X14"/>
    <mergeCell ref="E15:M15"/>
    <mergeCell ref="N15:P15"/>
    <mergeCell ref="Q15:R15"/>
    <mergeCell ref="S15:T15"/>
    <mergeCell ref="U15:V15"/>
    <mergeCell ref="W15:X15"/>
    <mergeCell ref="E16:M16"/>
    <mergeCell ref="N16:P16"/>
    <mergeCell ref="Q16:R16"/>
    <mergeCell ref="S16:T16"/>
    <mergeCell ref="U16:V16"/>
    <mergeCell ref="W16:X16"/>
    <mergeCell ref="A28:B29"/>
    <mergeCell ref="C28:AH29"/>
    <mergeCell ref="A50:AH50"/>
    <mergeCell ref="A20:AH21"/>
    <mergeCell ref="A22:B23"/>
    <mergeCell ref="C22:AH23"/>
    <mergeCell ref="A24:B25"/>
    <mergeCell ref="C24:AH25"/>
    <mergeCell ref="A26:B27"/>
    <mergeCell ref="C26:AH27"/>
  </mergeCells>
  <dataValidations count="2">
    <dataValidation type="list" allowBlank="1" showInputMessage="1" showErrorMessage="1" prompt="この項目が該当する場合「○」を選択してください" sqref="Q35:Q49 AC35:AC49 W35:W49">
      <formula1>"○"</formula1>
    </dataValidation>
    <dataValidation type="list" allowBlank="1" showInputMessage="1" showErrorMessage="1" sqref="V9 AB9 AH9">
      <formula1>"□,■"</formula1>
    </dataValidation>
  </dataValidations>
  <printOptions horizontalCentered="1"/>
  <pageMargins left="0.5905511811023623" right="0.3937007874015748" top="0.5905511811023623" bottom="0.1968503937007874" header="0.31496062992125984" footer="0.31496062992125984"/>
  <pageSetup fitToHeight="0" fitToWidth="0" horizontalDpi="600" verticalDpi="600" orientation="portrait" paperSize="9" scale="72" r:id="rId2"/>
  <drawing r:id="rId1"/>
</worksheet>
</file>

<file path=xl/worksheets/sheet7.xml><?xml version="1.0" encoding="utf-8"?>
<worksheet xmlns="http://schemas.openxmlformats.org/spreadsheetml/2006/main" xmlns:r="http://schemas.openxmlformats.org/officeDocument/2006/relationships">
  <dimension ref="A1:BE55"/>
  <sheetViews>
    <sheetView view="pageBreakPreview" zoomScale="75" zoomScaleNormal="75" zoomScaleSheetLayoutView="75" zoomScalePageLayoutView="0" workbookViewId="0" topLeftCell="A6">
      <selection activeCell="A10" sqref="A10:AX13"/>
    </sheetView>
  </sheetViews>
  <sheetFormatPr defaultColWidth="3.125" defaultRowHeight="18" customHeight="1"/>
  <cols>
    <col min="1" max="50" width="2.25390625" style="2" customWidth="1"/>
    <col min="51" max="52" width="4.00390625" style="2" bestFit="1" customWidth="1"/>
    <col min="53" max="57" width="3.125" style="2" customWidth="1"/>
    <col min="58" max="58" width="6.00390625" style="2" bestFit="1" customWidth="1"/>
    <col min="59" max="16384" width="3.125" style="2" customWidth="1"/>
  </cols>
  <sheetData>
    <row r="1" spans="1:50" ht="18" customHeight="1">
      <c r="A1" s="189" t="s">
        <v>228</v>
      </c>
      <c r="B1" s="7"/>
      <c r="C1" s="7"/>
      <c r="D1" s="7"/>
      <c r="E1" s="7"/>
      <c r="F1" s="44"/>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22.5" customHeight="1">
      <c r="A2" s="59"/>
      <c r="B2" s="59"/>
      <c r="C2" s="59"/>
      <c r="D2" s="59"/>
      <c r="E2" s="59"/>
      <c r="F2" s="59"/>
      <c r="G2" s="59"/>
      <c r="H2" s="59"/>
      <c r="I2" s="59"/>
      <c r="J2" s="59"/>
      <c r="K2" s="59"/>
      <c r="L2" s="59"/>
      <c r="M2" s="59"/>
      <c r="N2" s="59"/>
      <c r="O2" s="59"/>
      <c r="P2" s="59"/>
      <c r="Q2" s="59"/>
      <c r="R2" s="59"/>
      <c r="S2" s="59"/>
      <c r="T2" s="59"/>
      <c r="U2" s="59"/>
      <c r="V2" s="59"/>
      <c r="W2" s="59"/>
      <c r="X2" s="59"/>
      <c r="Y2" s="59"/>
      <c r="Z2" s="858" t="s">
        <v>184</v>
      </c>
      <c r="AA2" s="859"/>
      <c r="AB2" s="859"/>
      <c r="AC2" s="859"/>
      <c r="AD2" s="859"/>
      <c r="AE2" s="860"/>
      <c r="AF2" s="686"/>
      <c r="AG2" s="687"/>
      <c r="AH2" s="687"/>
      <c r="AI2" s="687"/>
      <c r="AJ2" s="687"/>
      <c r="AK2" s="687"/>
      <c r="AL2" s="687"/>
      <c r="AM2" s="687"/>
      <c r="AN2" s="687"/>
      <c r="AO2" s="687"/>
      <c r="AP2" s="687"/>
      <c r="AQ2" s="687"/>
      <c r="AR2" s="687"/>
      <c r="AS2" s="687"/>
      <c r="AT2" s="687"/>
      <c r="AU2" s="687"/>
      <c r="AV2" s="687"/>
      <c r="AW2" s="687"/>
      <c r="AX2" s="790"/>
    </row>
    <row r="3" spans="1:50" s="4" customFormat="1" ht="36" customHeight="1">
      <c r="A3" s="808" t="s">
        <v>179</v>
      </c>
      <c r="B3" s="808"/>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row>
    <row r="4" spans="1:50" s="4" customFormat="1" ht="188.25" customHeight="1">
      <c r="A4" s="809" t="s">
        <v>292</v>
      </c>
      <c r="B4" s="810"/>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c r="AG4" s="810"/>
      <c r="AH4" s="810"/>
      <c r="AI4" s="810"/>
      <c r="AJ4" s="810"/>
      <c r="AK4" s="810"/>
      <c r="AL4" s="810"/>
      <c r="AM4" s="810"/>
      <c r="AN4" s="810"/>
      <c r="AO4" s="810"/>
      <c r="AP4" s="810"/>
      <c r="AQ4" s="810"/>
      <c r="AR4" s="810"/>
      <c r="AS4" s="810"/>
      <c r="AT4" s="810"/>
      <c r="AU4" s="810"/>
      <c r="AV4" s="810"/>
      <c r="AW4" s="810"/>
      <c r="AX4" s="811"/>
    </row>
    <row r="5" spans="1:50" s="4" customFormat="1" ht="32.25" customHeight="1">
      <c r="A5" s="812" t="s">
        <v>2</v>
      </c>
      <c r="B5" s="813"/>
      <c r="C5" s="813"/>
      <c r="D5" s="813"/>
      <c r="E5" s="814"/>
      <c r="F5" s="815" t="s">
        <v>17</v>
      </c>
      <c r="G5" s="815"/>
      <c r="H5" s="815"/>
      <c r="I5" s="815"/>
      <c r="J5" s="815"/>
      <c r="K5" s="815"/>
      <c r="L5" s="815"/>
      <c r="M5" s="815"/>
      <c r="N5" s="816"/>
      <c r="O5" s="815" t="s">
        <v>24</v>
      </c>
      <c r="P5" s="815"/>
      <c r="Q5" s="815"/>
      <c r="R5" s="815"/>
      <c r="S5" s="815"/>
      <c r="T5" s="815"/>
      <c r="U5" s="815"/>
      <c r="V5" s="815"/>
      <c r="W5" s="816"/>
      <c r="X5" s="815" t="s">
        <v>18</v>
      </c>
      <c r="Y5" s="815"/>
      <c r="Z5" s="815"/>
      <c r="AA5" s="815"/>
      <c r="AB5" s="815"/>
      <c r="AC5" s="815"/>
      <c r="AD5" s="815"/>
      <c r="AE5" s="815"/>
      <c r="AF5" s="816"/>
      <c r="AG5" s="815" t="s">
        <v>19</v>
      </c>
      <c r="AH5" s="815"/>
      <c r="AI5" s="815"/>
      <c r="AJ5" s="815"/>
      <c r="AK5" s="815"/>
      <c r="AL5" s="815"/>
      <c r="AM5" s="815"/>
      <c r="AN5" s="815"/>
      <c r="AO5" s="816"/>
      <c r="AP5" s="815" t="s">
        <v>30</v>
      </c>
      <c r="AQ5" s="815"/>
      <c r="AR5" s="815"/>
      <c r="AS5" s="815"/>
      <c r="AT5" s="815"/>
      <c r="AU5" s="815"/>
      <c r="AV5" s="815"/>
      <c r="AW5" s="815"/>
      <c r="AX5" s="816"/>
    </row>
    <row r="6" spans="1:50" s="4" customFormat="1" ht="39" customHeight="1" thickBot="1">
      <c r="A6" s="839" t="s">
        <v>27</v>
      </c>
      <c r="B6" s="839"/>
      <c r="C6" s="840" t="s">
        <v>84</v>
      </c>
      <c r="D6" s="841"/>
      <c r="E6" s="842"/>
      <c r="F6" s="826">
        <v>20</v>
      </c>
      <c r="G6" s="827"/>
      <c r="H6" s="827"/>
      <c r="I6" s="827"/>
      <c r="J6" s="827"/>
      <c r="K6" s="827"/>
      <c r="L6" s="827"/>
      <c r="M6" s="827"/>
      <c r="N6" s="828"/>
      <c r="O6" s="820">
        <f>IF(F6=10,8,F6-5)</f>
        <v>15</v>
      </c>
      <c r="P6" s="821"/>
      <c r="Q6" s="821"/>
      <c r="R6" s="821"/>
      <c r="S6" s="821"/>
      <c r="T6" s="821"/>
      <c r="U6" s="821"/>
      <c r="V6" s="821"/>
      <c r="W6" s="822"/>
      <c r="X6" s="820">
        <f>IF(F6=10,6,F6-10)</f>
        <v>10</v>
      </c>
      <c r="Y6" s="821"/>
      <c r="Z6" s="821"/>
      <c r="AA6" s="821"/>
      <c r="AB6" s="821"/>
      <c r="AC6" s="821"/>
      <c r="AD6" s="821"/>
      <c r="AE6" s="821"/>
      <c r="AF6" s="822"/>
      <c r="AG6" s="820">
        <f>IF(F6=10,4,F6-15)</f>
        <v>5</v>
      </c>
      <c r="AH6" s="821"/>
      <c r="AI6" s="821"/>
      <c r="AJ6" s="821"/>
      <c r="AK6" s="821"/>
      <c r="AL6" s="821"/>
      <c r="AM6" s="821"/>
      <c r="AN6" s="821"/>
      <c r="AO6" s="822"/>
      <c r="AP6" s="820">
        <f>IF(F6=10,0,F6-F6)</f>
        <v>0</v>
      </c>
      <c r="AQ6" s="821"/>
      <c r="AR6" s="821"/>
      <c r="AS6" s="821"/>
      <c r="AT6" s="821"/>
      <c r="AU6" s="821"/>
      <c r="AV6" s="821"/>
      <c r="AW6" s="821"/>
      <c r="AX6" s="822"/>
    </row>
    <row r="7" spans="1:57" s="4" customFormat="1" ht="26.25" customHeight="1" thickTop="1">
      <c r="A7" s="823" t="s">
        <v>41</v>
      </c>
      <c r="B7" s="824"/>
      <c r="C7" s="824"/>
      <c r="D7" s="824"/>
      <c r="E7" s="824"/>
      <c r="F7" s="824"/>
      <c r="G7" s="824"/>
      <c r="H7" s="824"/>
      <c r="I7" s="824"/>
      <c r="J7" s="824"/>
      <c r="K7" s="824"/>
      <c r="L7" s="824"/>
      <c r="M7" s="824"/>
      <c r="N7" s="824"/>
      <c r="O7" s="824"/>
      <c r="P7" s="824"/>
      <c r="Q7" s="824"/>
      <c r="R7" s="824"/>
      <c r="S7" s="824"/>
      <c r="T7" s="824"/>
      <c r="U7" s="824"/>
      <c r="V7" s="824"/>
      <c r="W7" s="824"/>
      <c r="X7" s="824"/>
      <c r="Y7" s="824"/>
      <c r="Z7" s="824"/>
      <c r="AA7" s="824"/>
      <c r="AB7" s="824"/>
      <c r="AC7" s="824"/>
      <c r="AD7" s="824"/>
      <c r="AE7" s="824"/>
      <c r="AF7" s="824"/>
      <c r="AG7" s="824"/>
      <c r="AH7" s="824"/>
      <c r="AI7" s="824"/>
      <c r="AJ7" s="824"/>
      <c r="AK7" s="824"/>
      <c r="AL7" s="824"/>
      <c r="AM7" s="824"/>
      <c r="AN7" s="824"/>
      <c r="AO7" s="824"/>
      <c r="AP7" s="824"/>
      <c r="AQ7" s="824"/>
      <c r="AR7" s="824"/>
      <c r="AS7" s="824"/>
      <c r="AT7" s="824"/>
      <c r="AU7" s="824"/>
      <c r="AV7" s="824"/>
      <c r="AW7" s="824"/>
      <c r="AX7" s="825"/>
      <c r="AZ7" s="829"/>
      <c r="BA7" s="829"/>
      <c r="BB7" s="829"/>
      <c r="BC7" s="829"/>
      <c r="BD7" s="829"/>
      <c r="BE7" s="829"/>
    </row>
    <row r="8" spans="1:57" s="4" customFormat="1" ht="18.75" customHeight="1">
      <c r="A8" s="830" t="s">
        <v>295</v>
      </c>
      <c r="B8" s="831"/>
      <c r="C8" s="831"/>
      <c r="D8" s="831"/>
      <c r="E8" s="831"/>
      <c r="F8" s="831"/>
      <c r="G8" s="831"/>
      <c r="H8" s="831"/>
      <c r="I8" s="831"/>
      <c r="J8" s="831"/>
      <c r="K8" s="831"/>
      <c r="L8" s="831"/>
      <c r="M8" s="831"/>
      <c r="N8" s="831"/>
      <c r="O8" s="831"/>
      <c r="P8" s="831"/>
      <c r="Q8" s="831"/>
      <c r="R8" s="831"/>
      <c r="S8" s="831"/>
      <c r="T8" s="831"/>
      <c r="U8" s="831"/>
      <c r="V8" s="831"/>
      <c r="W8" s="831"/>
      <c r="X8" s="831"/>
      <c r="Y8" s="831"/>
      <c r="Z8" s="831"/>
      <c r="AA8" s="831"/>
      <c r="AB8" s="831"/>
      <c r="AC8" s="831"/>
      <c r="AD8" s="831"/>
      <c r="AE8" s="831"/>
      <c r="AF8" s="831"/>
      <c r="AG8" s="831"/>
      <c r="AH8" s="831"/>
      <c r="AI8" s="831"/>
      <c r="AJ8" s="831"/>
      <c r="AK8" s="831"/>
      <c r="AL8" s="831"/>
      <c r="AM8" s="831"/>
      <c r="AN8" s="831"/>
      <c r="AO8" s="831"/>
      <c r="AP8" s="831"/>
      <c r="AQ8" s="831"/>
      <c r="AR8" s="831"/>
      <c r="AS8" s="831"/>
      <c r="AT8" s="831"/>
      <c r="AU8" s="831"/>
      <c r="AV8" s="831"/>
      <c r="AW8" s="831"/>
      <c r="AX8" s="832"/>
      <c r="AZ8" s="190"/>
      <c r="BA8" s="190"/>
      <c r="BB8" s="190"/>
      <c r="BC8" s="190"/>
      <c r="BD8" s="190"/>
      <c r="BE8" s="190"/>
    </row>
    <row r="9" spans="1:50" s="4" customFormat="1" ht="21" customHeight="1">
      <c r="A9" s="42" t="s">
        <v>213</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195"/>
      <c r="AH9" s="195"/>
      <c r="AI9" s="195"/>
      <c r="AJ9" s="195"/>
      <c r="AK9" s="195"/>
      <c r="AL9" s="195"/>
      <c r="AM9" s="195"/>
      <c r="AN9" s="195"/>
      <c r="AO9" s="195"/>
      <c r="AP9" s="195"/>
      <c r="AQ9" s="195"/>
      <c r="AR9" s="195"/>
      <c r="AS9" s="195"/>
      <c r="AT9" s="195"/>
      <c r="AU9" s="195"/>
      <c r="AV9" s="195"/>
      <c r="AW9" s="195"/>
      <c r="AX9" s="196"/>
    </row>
    <row r="10" spans="1:50" s="4" customFormat="1" ht="16.5" customHeight="1">
      <c r="A10" s="833"/>
      <c r="B10" s="834"/>
      <c r="C10" s="834"/>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4"/>
      <c r="AS10" s="834"/>
      <c r="AT10" s="834"/>
      <c r="AU10" s="834"/>
      <c r="AV10" s="834"/>
      <c r="AW10" s="834"/>
      <c r="AX10" s="835"/>
    </row>
    <row r="11" spans="1:50" s="4" customFormat="1" ht="16.5" customHeight="1">
      <c r="A11" s="833"/>
      <c r="B11" s="834"/>
      <c r="C11" s="834"/>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834"/>
      <c r="AI11" s="834"/>
      <c r="AJ11" s="834"/>
      <c r="AK11" s="834"/>
      <c r="AL11" s="834"/>
      <c r="AM11" s="834"/>
      <c r="AN11" s="834"/>
      <c r="AO11" s="834"/>
      <c r="AP11" s="834"/>
      <c r="AQ11" s="834"/>
      <c r="AR11" s="834"/>
      <c r="AS11" s="834"/>
      <c r="AT11" s="834"/>
      <c r="AU11" s="834"/>
      <c r="AV11" s="834"/>
      <c r="AW11" s="834"/>
      <c r="AX11" s="835"/>
    </row>
    <row r="12" spans="1:50" s="4" customFormat="1" ht="16.5" customHeight="1">
      <c r="A12" s="833"/>
      <c r="B12" s="834"/>
      <c r="C12" s="834"/>
      <c r="D12" s="834"/>
      <c r="E12" s="834"/>
      <c r="F12" s="834"/>
      <c r="G12" s="834"/>
      <c r="H12" s="834"/>
      <c r="I12" s="834"/>
      <c r="J12" s="834"/>
      <c r="K12" s="834"/>
      <c r="L12" s="834"/>
      <c r="M12" s="834"/>
      <c r="N12" s="834"/>
      <c r="O12" s="834"/>
      <c r="P12" s="834"/>
      <c r="Q12" s="834"/>
      <c r="R12" s="834"/>
      <c r="S12" s="834"/>
      <c r="T12" s="834"/>
      <c r="U12" s="834"/>
      <c r="V12" s="834"/>
      <c r="W12" s="834"/>
      <c r="X12" s="834"/>
      <c r="Y12" s="834"/>
      <c r="Z12" s="834"/>
      <c r="AA12" s="834"/>
      <c r="AB12" s="834"/>
      <c r="AC12" s="834"/>
      <c r="AD12" s="834"/>
      <c r="AE12" s="834"/>
      <c r="AF12" s="834"/>
      <c r="AG12" s="834"/>
      <c r="AH12" s="834"/>
      <c r="AI12" s="834"/>
      <c r="AJ12" s="834"/>
      <c r="AK12" s="834"/>
      <c r="AL12" s="834"/>
      <c r="AM12" s="834"/>
      <c r="AN12" s="834"/>
      <c r="AO12" s="834"/>
      <c r="AP12" s="834"/>
      <c r="AQ12" s="834"/>
      <c r="AR12" s="834"/>
      <c r="AS12" s="834"/>
      <c r="AT12" s="834"/>
      <c r="AU12" s="834"/>
      <c r="AV12" s="834"/>
      <c r="AW12" s="834"/>
      <c r="AX12" s="835"/>
    </row>
    <row r="13" spans="1:50" s="4" customFormat="1" ht="16.5" customHeight="1">
      <c r="A13" s="836"/>
      <c r="B13" s="837"/>
      <c r="C13" s="837"/>
      <c r="D13" s="837"/>
      <c r="E13" s="837"/>
      <c r="F13" s="837"/>
      <c r="G13" s="837"/>
      <c r="H13" s="837"/>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7"/>
      <c r="AI13" s="837"/>
      <c r="AJ13" s="837"/>
      <c r="AK13" s="837"/>
      <c r="AL13" s="837"/>
      <c r="AM13" s="837"/>
      <c r="AN13" s="837"/>
      <c r="AO13" s="837"/>
      <c r="AP13" s="837"/>
      <c r="AQ13" s="837"/>
      <c r="AR13" s="837"/>
      <c r="AS13" s="837"/>
      <c r="AT13" s="837"/>
      <c r="AU13" s="837"/>
      <c r="AV13" s="837"/>
      <c r="AW13" s="837"/>
      <c r="AX13" s="838"/>
    </row>
    <row r="14" spans="1:50" s="4" customFormat="1" ht="21" customHeight="1">
      <c r="A14" s="197" t="s">
        <v>214</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9"/>
      <c r="AH14" s="199"/>
      <c r="AI14" s="199"/>
      <c r="AJ14" s="199"/>
      <c r="AK14" s="199"/>
      <c r="AL14" s="199"/>
      <c r="AM14" s="199"/>
      <c r="AN14" s="199"/>
      <c r="AO14" s="199"/>
      <c r="AP14" s="199"/>
      <c r="AQ14" s="199"/>
      <c r="AR14" s="199"/>
      <c r="AS14" s="199"/>
      <c r="AT14" s="199"/>
      <c r="AU14" s="199"/>
      <c r="AV14" s="199"/>
      <c r="AW14" s="199"/>
      <c r="AX14" s="200"/>
    </row>
    <row r="15" spans="1:50" s="4" customFormat="1" ht="16.5" customHeight="1">
      <c r="A15" s="833"/>
      <c r="B15" s="834"/>
      <c r="C15" s="834"/>
      <c r="D15" s="834"/>
      <c r="E15" s="834"/>
      <c r="F15" s="834"/>
      <c r="G15" s="834"/>
      <c r="H15" s="834"/>
      <c r="I15" s="834"/>
      <c r="J15" s="834"/>
      <c r="K15" s="834"/>
      <c r="L15" s="834"/>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4"/>
      <c r="AM15" s="834"/>
      <c r="AN15" s="834"/>
      <c r="AO15" s="834"/>
      <c r="AP15" s="834"/>
      <c r="AQ15" s="834"/>
      <c r="AR15" s="834"/>
      <c r="AS15" s="834"/>
      <c r="AT15" s="834"/>
      <c r="AU15" s="834"/>
      <c r="AV15" s="834"/>
      <c r="AW15" s="834"/>
      <c r="AX15" s="835"/>
    </row>
    <row r="16" spans="1:50" s="4" customFormat="1" ht="16.5" customHeight="1">
      <c r="A16" s="833"/>
      <c r="B16" s="834"/>
      <c r="C16" s="834"/>
      <c r="D16" s="834"/>
      <c r="E16" s="834"/>
      <c r="F16" s="834"/>
      <c r="G16" s="834"/>
      <c r="H16" s="834"/>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4"/>
      <c r="AK16" s="834"/>
      <c r="AL16" s="834"/>
      <c r="AM16" s="834"/>
      <c r="AN16" s="834"/>
      <c r="AO16" s="834"/>
      <c r="AP16" s="834"/>
      <c r="AQ16" s="834"/>
      <c r="AR16" s="834"/>
      <c r="AS16" s="834"/>
      <c r="AT16" s="834"/>
      <c r="AU16" s="834"/>
      <c r="AV16" s="834"/>
      <c r="AW16" s="834"/>
      <c r="AX16" s="835"/>
    </row>
    <row r="17" spans="1:50" s="4" customFormat="1" ht="16.5" customHeight="1">
      <c r="A17" s="833"/>
      <c r="B17" s="834"/>
      <c r="C17" s="834"/>
      <c r="D17" s="834"/>
      <c r="E17" s="834"/>
      <c r="F17" s="834"/>
      <c r="G17" s="834"/>
      <c r="H17" s="834"/>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834"/>
      <c r="AI17" s="834"/>
      <c r="AJ17" s="834"/>
      <c r="AK17" s="834"/>
      <c r="AL17" s="834"/>
      <c r="AM17" s="834"/>
      <c r="AN17" s="834"/>
      <c r="AO17" s="834"/>
      <c r="AP17" s="834"/>
      <c r="AQ17" s="834"/>
      <c r="AR17" s="834"/>
      <c r="AS17" s="834"/>
      <c r="AT17" s="834"/>
      <c r="AU17" s="834"/>
      <c r="AV17" s="834"/>
      <c r="AW17" s="834"/>
      <c r="AX17" s="835"/>
    </row>
    <row r="18" spans="1:50" s="4" customFormat="1" ht="16.5" customHeight="1">
      <c r="A18" s="836"/>
      <c r="B18" s="837"/>
      <c r="C18" s="837"/>
      <c r="D18" s="837"/>
      <c r="E18" s="837"/>
      <c r="F18" s="837"/>
      <c r="G18" s="837"/>
      <c r="H18" s="837"/>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X18" s="838"/>
    </row>
    <row r="19" spans="1:50" s="4" customFormat="1" ht="15" customHeight="1">
      <c r="A19" s="861" t="s">
        <v>230</v>
      </c>
      <c r="B19" s="862"/>
      <c r="C19" s="862"/>
      <c r="D19" s="862"/>
      <c r="E19" s="862"/>
      <c r="F19" s="862"/>
      <c r="G19" s="862"/>
      <c r="H19" s="862"/>
      <c r="I19" s="862"/>
      <c r="J19" s="862"/>
      <c r="K19" s="862"/>
      <c r="L19" s="862"/>
      <c r="M19" s="862"/>
      <c r="N19" s="862"/>
      <c r="O19" s="862"/>
      <c r="P19" s="862"/>
      <c r="Q19" s="862"/>
      <c r="R19" s="862"/>
      <c r="S19" s="862"/>
      <c r="T19" s="862"/>
      <c r="U19" s="862"/>
      <c r="V19" s="862"/>
      <c r="W19" s="862"/>
      <c r="X19" s="862"/>
      <c r="Y19" s="862"/>
      <c r="Z19" s="862"/>
      <c r="AA19" s="862"/>
      <c r="AB19" s="862"/>
      <c r="AC19" s="862"/>
      <c r="AD19" s="862"/>
      <c r="AE19" s="862"/>
      <c r="AF19" s="862"/>
      <c r="AG19" s="862"/>
      <c r="AH19" s="862"/>
      <c r="AI19" s="862"/>
      <c r="AJ19" s="862"/>
      <c r="AK19" s="862"/>
      <c r="AL19" s="862"/>
      <c r="AM19" s="862"/>
      <c r="AN19" s="862"/>
      <c r="AO19" s="862"/>
      <c r="AP19" s="862"/>
      <c r="AQ19" s="862"/>
      <c r="AR19" s="862"/>
      <c r="AS19" s="862"/>
      <c r="AT19" s="862"/>
      <c r="AU19" s="862"/>
      <c r="AV19" s="862"/>
      <c r="AW19" s="862"/>
      <c r="AX19" s="863"/>
    </row>
    <row r="20" spans="1:50" s="4" customFormat="1" ht="15" customHeight="1">
      <c r="A20" s="864"/>
      <c r="B20" s="865"/>
      <c r="C20" s="865"/>
      <c r="D20" s="865"/>
      <c r="E20" s="865"/>
      <c r="F20" s="865"/>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865"/>
      <c r="AR20" s="865"/>
      <c r="AS20" s="865"/>
      <c r="AT20" s="865"/>
      <c r="AU20" s="865"/>
      <c r="AV20" s="865"/>
      <c r="AW20" s="865"/>
      <c r="AX20" s="866"/>
    </row>
    <row r="21" spans="1:50" s="4" customFormat="1" ht="33.75" customHeight="1">
      <c r="A21" s="817" t="s">
        <v>294</v>
      </c>
      <c r="B21" s="818"/>
      <c r="C21" s="818"/>
      <c r="D21" s="818"/>
      <c r="E21" s="818"/>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9"/>
    </row>
    <row r="22" spans="1:50" s="4" customFormat="1" ht="19.5" customHeight="1">
      <c r="A22" s="843" t="s">
        <v>215</v>
      </c>
      <c r="B22" s="844"/>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4"/>
      <c r="AO22" s="844"/>
      <c r="AP22" s="844"/>
      <c r="AQ22" s="844"/>
      <c r="AR22" s="844"/>
      <c r="AS22" s="844"/>
      <c r="AT22" s="844"/>
      <c r="AU22" s="844"/>
      <c r="AV22" s="844"/>
      <c r="AW22" s="844"/>
      <c r="AX22" s="845"/>
    </row>
    <row r="23" spans="1:50" s="4" customFormat="1" ht="19.5" customHeight="1">
      <c r="A23" s="846"/>
      <c r="B23" s="847"/>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c r="AH23" s="847"/>
      <c r="AI23" s="847"/>
      <c r="AJ23" s="847"/>
      <c r="AK23" s="847"/>
      <c r="AL23" s="847"/>
      <c r="AM23" s="847"/>
      <c r="AN23" s="847"/>
      <c r="AO23" s="847"/>
      <c r="AP23" s="847"/>
      <c r="AQ23" s="847"/>
      <c r="AR23" s="847"/>
      <c r="AS23" s="847"/>
      <c r="AT23" s="847"/>
      <c r="AU23" s="847"/>
      <c r="AV23" s="847"/>
      <c r="AW23" s="847"/>
      <c r="AX23" s="848"/>
    </row>
    <row r="24" spans="1:50" s="4" customFormat="1" ht="19.5" customHeight="1">
      <c r="A24" s="846"/>
      <c r="B24" s="847"/>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7"/>
      <c r="AX24" s="848"/>
    </row>
    <row r="25" spans="1:50" s="4" customFormat="1" ht="19.5" customHeight="1">
      <c r="A25" s="849"/>
      <c r="B25" s="850"/>
      <c r="C25" s="850"/>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0"/>
      <c r="AQ25" s="850"/>
      <c r="AR25" s="850"/>
      <c r="AS25" s="850"/>
      <c r="AT25" s="850"/>
      <c r="AU25" s="850"/>
      <c r="AV25" s="850"/>
      <c r="AW25" s="850"/>
      <c r="AX25" s="851"/>
    </row>
    <row r="26" spans="1:57" s="4" customFormat="1" ht="19.5" customHeight="1">
      <c r="A26" s="852" t="s">
        <v>216</v>
      </c>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3"/>
      <c r="AQ26" s="853"/>
      <c r="AR26" s="853"/>
      <c r="AS26" s="853"/>
      <c r="AT26" s="853"/>
      <c r="AU26" s="853"/>
      <c r="AV26" s="853"/>
      <c r="AW26" s="853"/>
      <c r="AX26" s="854"/>
      <c r="BE26" s="45"/>
    </row>
    <row r="27" spans="1:50" s="4" customFormat="1" ht="19.5" customHeight="1">
      <c r="A27" s="846"/>
      <c r="B27" s="847"/>
      <c r="C27" s="847"/>
      <c r="D27" s="847"/>
      <c r="E27" s="847"/>
      <c r="F27" s="847"/>
      <c r="G27" s="847"/>
      <c r="H27" s="847"/>
      <c r="I27" s="847"/>
      <c r="J27" s="847"/>
      <c r="K27" s="847"/>
      <c r="L27" s="847"/>
      <c r="M27" s="847"/>
      <c r="N27" s="847"/>
      <c r="O27" s="847"/>
      <c r="P27" s="847"/>
      <c r="Q27" s="847"/>
      <c r="R27" s="847"/>
      <c r="S27" s="847"/>
      <c r="T27" s="847"/>
      <c r="U27" s="847"/>
      <c r="V27" s="847"/>
      <c r="W27" s="847"/>
      <c r="X27" s="847"/>
      <c r="Y27" s="847"/>
      <c r="Z27" s="847"/>
      <c r="AA27" s="847"/>
      <c r="AB27" s="847"/>
      <c r="AC27" s="847"/>
      <c r="AD27" s="847"/>
      <c r="AE27" s="847"/>
      <c r="AF27" s="847"/>
      <c r="AG27" s="847"/>
      <c r="AH27" s="847"/>
      <c r="AI27" s="847"/>
      <c r="AJ27" s="847"/>
      <c r="AK27" s="847"/>
      <c r="AL27" s="847"/>
      <c r="AM27" s="847"/>
      <c r="AN27" s="847"/>
      <c r="AO27" s="847"/>
      <c r="AP27" s="847"/>
      <c r="AQ27" s="847"/>
      <c r="AR27" s="847"/>
      <c r="AS27" s="847"/>
      <c r="AT27" s="847"/>
      <c r="AU27" s="847"/>
      <c r="AV27" s="847"/>
      <c r="AW27" s="847"/>
      <c r="AX27" s="848"/>
    </row>
    <row r="28" spans="1:50" s="4" customFormat="1" ht="19.5" customHeight="1">
      <c r="A28" s="846"/>
      <c r="B28" s="847"/>
      <c r="C28" s="847"/>
      <c r="D28" s="847"/>
      <c r="E28" s="847"/>
      <c r="F28" s="847"/>
      <c r="G28" s="847"/>
      <c r="H28" s="847"/>
      <c r="I28" s="847"/>
      <c r="J28" s="847"/>
      <c r="K28" s="847"/>
      <c r="L28" s="847"/>
      <c r="M28" s="847"/>
      <c r="N28" s="847"/>
      <c r="O28" s="847"/>
      <c r="P28" s="847"/>
      <c r="Q28" s="847"/>
      <c r="R28" s="847"/>
      <c r="S28" s="847"/>
      <c r="T28" s="847"/>
      <c r="U28" s="847"/>
      <c r="V28" s="847"/>
      <c r="W28" s="847"/>
      <c r="X28" s="847"/>
      <c r="Y28" s="847"/>
      <c r="Z28" s="847"/>
      <c r="AA28" s="847"/>
      <c r="AB28" s="847"/>
      <c r="AC28" s="847"/>
      <c r="AD28" s="847"/>
      <c r="AE28" s="847"/>
      <c r="AF28" s="847"/>
      <c r="AG28" s="847"/>
      <c r="AH28" s="847"/>
      <c r="AI28" s="847"/>
      <c r="AJ28" s="847"/>
      <c r="AK28" s="847"/>
      <c r="AL28" s="847"/>
      <c r="AM28" s="847"/>
      <c r="AN28" s="847"/>
      <c r="AO28" s="847"/>
      <c r="AP28" s="847"/>
      <c r="AQ28" s="847"/>
      <c r="AR28" s="847"/>
      <c r="AS28" s="847"/>
      <c r="AT28" s="847"/>
      <c r="AU28" s="847"/>
      <c r="AV28" s="847"/>
      <c r="AW28" s="847"/>
      <c r="AX28" s="848"/>
    </row>
    <row r="29" spans="1:50" s="4" customFormat="1" ht="19.5" customHeight="1">
      <c r="A29" s="849"/>
      <c r="B29" s="850"/>
      <c r="C29" s="850"/>
      <c r="D29" s="850"/>
      <c r="E29" s="850"/>
      <c r="F29" s="850"/>
      <c r="G29" s="850"/>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850"/>
      <c r="AG29" s="850"/>
      <c r="AH29" s="850"/>
      <c r="AI29" s="850"/>
      <c r="AJ29" s="850"/>
      <c r="AK29" s="850"/>
      <c r="AL29" s="850"/>
      <c r="AM29" s="850"/>
      <c r="AN29" s="850"/>
      <c r="AO29" s="850"/>
      <c r="AP29" s="850"/>
      <c r="AQ29" s="850"/>
      <c r="AR29" s="850"/>
      <c r="AS29" s="850"/>
      <c r="AT29" s="850"/>
      <c r="AU29" s="850"/>
      <c r="AV29" s="850"/>
      <c r="AW29" s="850"/>
      <c r="AX29" s="851"/>
    </row>
    <row r="30" spans="1:50" s="4" customFormat="1" ht="19.5" customHeight="1">
      <c r="A30" s="852" t="s">
        <v>217</v>
      </c>
      <c r="B30" s="853"/>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c r="AA30" s="853"/>
      <c r="AB30" s="853"/>
      <c r="AC30" s="853"/>
      <c r="AD30" s="853"/>
      <c r="AE30" s="853"/>
      <c r="AF30" s="853"/>
      <c r="AG30" s="853"/>
      <c r="AH30" s="853"/>
      <c r="AI30" s="853"/>
      <c r="AJ30" s="853"/>
      <c r="AK30" s="853"/>
      <c r="AL30" s="853"/>
      <c r="AM30" s="853"/>
      <c r="AN30" s="853"/>
      <c r="AO30" s="853"/>
      <c r="AP30" s="853"/>
      <c r="AQ30" s="853"/>
      <c r="AR30" s="853"/>
      <c r="AS30" s="853"/>
      <c r="AT30" s="853"/>
      <c r="AU30" s="853"/>
      <c r="AV30" s="853"/>
      <c r="AW30" s="853"/>
      <c r="AX30" s="854"/>
    </row>
    <row r="31" spans="1:50" s="4" customFormat="1" ht="19.5" customHeight="1">
      <c r="A31" s="846"/>
      <c r="B31" s="847"/>
      <c r="C31" s="847"/>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c r="AH31" s="847"/>
      <c r="AI31" s="847"/>
      <c r="AJ31" s="847"/>
      <c r="AK31" s="847"/>
      <c r="AL31" s="847"/>
      <c r="AM31" s="847"/>
      <c r="AN31" s="847"/>
      <c r="AO31" s="847"/>
      <c r="AP31" s="847"/>
      <c r="AQ31" s="847"/>
      <c r="AR31" s="847"/>
      <c r="AS31" s="847"/>
      <c r="AT31" s="847"/>
      <c r="AU31" s="847"/>
      <c r="AV31" s="847"/>
      <c r="AW31" s="847"/>
      <c r="AX31" s="848"/>
    </row>
    <row r="32" spans="1:50" s="4" customFormat="1" ht="19.5" customHeight="1">
      <c r="A32" s="846"/>
      <c r="B32" s="847"/>
      <c r="C32" s="847"/>
      <c r="D32" s="847"/>
      <c r="E32" s="847"/>
      <c r="F32" s="847"/>
      <c r="G32" s="847"/>
      <c r="H32" s="847"/>
      <c r="I32" s="847"/>
      <c r="J32" s="847"/>
      <c r="K32" s="847"/>
      <c r="L32" s="847"/>
      <c r="M32" s="847"/>
      <c r="N32" s="847"/>
      <c r="O32" s="847"/>
      <c r="P32" s="847"/>
      <c r="Q32" s="847"/>
      <c r="R32" s="847"/>
      <c r="S32" s="847"/>
      <c r="T32" s="847"/>
      <c r="U32" s="847"/>
      <c r="V32" s="847"/>
      <c r="W32" s="847"/>
      <c r="X32" s="847"/>
      <c r="Y32" s="847"/>
      <c r="Z32" s="847"/>
      <c r="AA32" s="847"/>
      <c r="AB32" s="847"/>
      <c r="AC32" s="847"/>
      <c r="AD32" s="847"/>
      <c r="AE32" s="847"/>
      <c r="AF32" s="847"/>
      <c r="AG32" s="847"/>
      <c r="AH32" s="847"/>
      <c r="AI32" s="847"/>
      <c r="AJ32" s="847"/>
      <c r="AK32" s="847"/>
      <c r="AL32" s="847"/>
      <c r="AM32" s="847"/>
      <c r="AN32" s="847"/>
      <c r="AO32" s="847"/>
      <c r="AP32" s="847"/>
      <c r="AQ32" s="847"/>
      <c r="AR32" s="847"/>
      <c r="AS32" s="847"/>
      <c r="AT32" s="847"/>
      <c r="AU32" s="847"/>
      <c r="AV32" s="847"/>
      <c r="AW32" s="847"/>
      <c r="AX32" s="848"/>
    </row>
    <row r="33" spans="1:50" s="4" customFormat="1" ht="19.5" customHeight="1">
      <c r="A33" s="855"/>
      <c r="B33" s="856"/>
      <c r="C33" s="856"/>
      <c r="D33" s="856"/>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7"/>
    </row>
    <row r="34" spans="1:50" s="4" customFormat="1" ht="48" customHeight="1">
      <c r="A34" s="817" t="s">
        <v>293</v>
      </c>
      <c r="B34" s="818"/>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818"/>
      <c r="AA34" s="818"/>
      <c r="AB34" s="818"/>
      <c r="AC34" s="818"/>
      <c r="AD34" s="818"/>
      <c r="AE34" s="818"/>
      <c r="AF34" s="818"/>
      <c r="AG34" s="818"/>
      <c r="AH34" s="818"/>
      <c r="AI34" s="818"/>
      <c r="AJ34" s="818"/>
      <c r="AK34" s="818"/>
      <c r="AL34" s="818"/>
      <c r="AM34" s="818"/>
      <c r="AN34" s="818"/>
      <c r="AO34" s="818"/>
      <c r="AP34" s="818"/>
      <c r="AQ34" s="818"/>
      <c r="AR34" s="818"/>
      <c r="AS34" s="818"/>
      <c r="AT34" s="818"/>
      <c r="AU34" s="818"/>
      <c r="AV34" s="818"/>
      <c r="AW34" s="818"/>
      <c r="AX34" s="819"/>
    </row>
    <row r="35" spans="1:50" s="4" customFormat="1" ht="19.5" customHeight="1">
      <c r="A35" s="843" t="s">
        <v>215</v>
      </c>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844"/>
      <c r="AL35" s="844"/>
      <c r="AM35" s="844"/>
      <c r="AN35" s="844"/>
      <c r="AO35" s="844"/>
      <c r="AP35" s="844"/>
      <c r="AQ35" s="844"/>
      <c r="AR35" s="844"/>
      <c r="AS35" s="844"/>
      <c r="AT35" s="844"/>
      <c r="AU35" s="844"/>
      <c r="AV35" s="844"/>
      <c r="AW35" s="844"/>
      <c r="AX35" s="845"/>
    </row>
    <row r="36" spans="1:50" s="4" customFormat="1" ht="19.5" customHeight="1">
      <c r="A36" s="846"/>
      <c r="B36" s="847"/>
      <c r="C36" s="847"/>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8"/>
    </row>
    <row r="37" spans="1:50" s="4" customFormat="1" ht="10.5" customHeight="1">
      <c r="A37" s="846"/>
      <c r="B37" s="847"/>
      <c r="C37" s="847"/>
      <c r="D37" s="847"/>
      <c r="E37" s="847"/>
      <c r="F37" s="847"/>
      <c r="G37" s="847"/>
      <c r="H37" s="847"/>
      <c r="I37" s="847"/>
      <c r="J37" s="847"/>
      <c r="K37" s="847"/>
      <c r="L37" s="847"/>
      <c r="M37" s="847"/>
      <c r="N37" s="847"/>
      <c r="O37" s="847"/>
      <c r="P37" s="847"/>
      <c r="Q37" s="847"/>
      <c r="R37" s="847"/>
      <c r="S37" s="847"/>
      <c r="T37" s="847"/>
      <c r="U37" s="847"/>
      <c r="V37" s="847"/>
      <c r="W37" s="847"/>
      <c r="X37" s="847"/>
      <c r="Y37" s="847"/>
      <c r="Z37" s="847"/>
      <c r="AA37" s="847"/>
      <c r="AB37" s="847"/>
      <c r="AC37" s="847"/>
      <c r="AD37" s="847"/>
      <c r="AE37" s="847"/>
      <c r="AF37" s="847"/>
      <c r="AG37" s="847"/>
      <c r="AH37" s="847"/>
      <c r="AI37" s="847"/>
      <c r="AJ37" s="847"/>
      <c r="AK37" s="847"/>
      <c r="AL37" s="847"/>
      <c r="AM37" s="847"/>
      <c r="AN37" s="847"/>
      <c r="AO37" s="847"/>
      <c r="AP37" s="847"/>
      <c r="AQ37" s="847"/>
      <c r="AR37" s="847"/>
      <c r="AS37" s="847"/>
      <c r="AT37" s="847"/>
      <c r="AU37" s="847"/>
      <c r="AV37" s="847"/>
      <c r="AW37" s="847"/>
      <c r="AX37" s="848"/>
    </row>
    <row r="38" spans="1:50" s="4" customFormat="1" ht="19.5" customHeight="1">
      <c r="A38" s="849"/>
      <c r="B38" s="850"/>
      <c r="C38" s="850"/>
      <c r="D38" s="850"/>
      <c r="E38" s="850"/>
      <c r="F38" s="850"/>
      <c r="G38" s="850"/>
      <c r="H38" s="850"/>
      <c r="I38" s="850"/>
      <c r="J38" s="850"/>
      <c r="K38" s="850"/>
      <c r="L38" s="850"/>
      <c r="M38" s="850"/>
      <c r="N38" s="850"/>
      <c r="O38" s="850"/>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850"/>
      <c r="AP38" s="850"/>
      <c r="AQ38" s="850"/>
      <c r="AR38" s="850"/>
      <c r="AS38" s="850"/>
      <c r="AT38" s="850"/>
      <c r="AU38" s="850"/>
      <c r="AV38" s="850"/>
      <c r="AW38" s="850"/>
      <c r="AX38" s="851"/>
    </row>
    <row r="39" spans="1:50" s="4" customFormat="1" ht="19.5" customHeight="1">
      <c r="A39" s="852" t="s">
        <v>216</v>
      </c>
      <c r="B39" s="853"/>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853"/>
      <c r="AA39" s="853"/>
      <c r="AB39" s="853"/>
      <c r="AC39" s="853"/>
      <c r="AD39" s="853"/>
      <c r="AE39" s="853"/>
      <c r="AF39" s="853"/>
      <c r="AG39" s="853"/>
      <c r="AH39" s="853"/>
      <c r="AI39" s="853"/>
      <c r="AJ39" s="853"/>
      <c r="AK39" s="853"/>
      <c r="AL39" s="853"/>
      <c r="AM39" s="853"/>
      <c r="AN39" s="853"/>
      <c r="AO39" s="853"/>
      <c r="AP39" s="853"/>
      <c r="AQ39" s="853"/>
      <c r="AR39" s="853"/>
      <c r="AS39" s="853"/>
      <c r="AT39" s="853"/>
      <c r="AU39" s="853"/>
      <c r="AV39" s="853"/>
      <c r="AW39" s="853"/>
      <c r="AX39" s="854"/>
    </row>
    <row r="40" spans="1:50" s="4" customFormat="1" ht="19.5" customHeight="1">
      <c r="A40" s="846"/>
      <c r="B40" s="847"/>
      <c r="C40" s="847"/>
      <c r="D40" s="847"/>
      <c r="E40" s="847"/>
      <c r="F40" s="847"/>
      <c r="G40" s="847"/>
      <c r="H40" s="847"/>
      <c r="I40" s="847"/>
      <c r="J40" s="847"/>
      <c r="K40" s="847"/>
      <c r="L40" s="847"/>
      <c r="M40" s="847"/>
      <c r="N40" s="847"/>
      <c r="O40" s="847"/>
      <c r="P40" s="847"/>
      <c r="Q40" s="847"/>
      <c r="R40" s="847"/>
      <c r="S40" s="847"/>
      <c r="T40" s="847"/>
      <c r="U40" s="847"/>
      <c r="V40" s="847"/>
      <c r="W40" s="847"/>
      <c r="X40" s="847"/>
      <c r="Y40" s="847"/>
      <c r="Z40" s="847"/>
      <c r="AA40" s="847"/>
      <c r="AB40" s="847"/>
      <c r="AC40" s="847"/>
      <c r="AD40" s="847"/>
      <c r="AE40" s="847"/>
      <c r="AF40" s="847"/>
      <c r="AG40" s="847"/>
      <c r="AH40" s="847"/>
      <c r="AI40" s="847"/>
      <c r="AJ40" s="847"/>
      <c r="AK40" s="847"/>
      <c r="AL40" s="847"/>
      <c r="AM40" s="847"/>
      <c r="AN40" s="847"/>
      <c r="AO40" s="847"/>
      <c r="AP40" s="847"/>
      <c r="AQ40" s="847"/>
      <c r="AR40" s="847"/>
      <c r="AS40" s="847"/>
      <c r="AT40" s="847"/>
      <c r="AU40" s="847"/>
      <c r="AV40" s="847"/>
      <c r="AW40" s="847"/>
      <c r="AX40" s="848"/>
    </row>
    <row r="41" spans="1:50" s="4" customFormat="1" ht="19.5" customHeight="1">
      <c r="A41" s="846"/>
      <c r="B41" s="847"/>
      <c r="C41" s="847"/>
      <c r="D41" s="847"/>
      <c r="E41" s="847"/>
      <c r="F41" s="847"/>
      <c r="G41" s="847"/>
      <c r="H41" s="847"/>
      <c r="I41" s="847"/>
      <c r="J41" s="847"/>
      <c r="K41" s="847"/>
      <c r="L41" s="847"/>
      <c r="M41" s="847"/>
      <c r="N41" s="847"/>
      <c r="O41" s="847"/>
      <c r="P41" s="847"/>
      <c r="Q41" s="847"/>
      <c r="R41" s="847"/>
      <c r="S41" s="847"/>
      <c r="T41" s="847"/>
      <c r="U41" s="847"/>
      <c r="V41" s="847"/>
      <c r="W41" s="847"/>
      <c r="X41" s="847"/>
      <c r="Y41" s="847"/>
      <c r="Z41" s="847"/>
      <c r="AA41" s="847"/>
      <c r="AB41" s="847"/>
      <c r="AC41" s="847"/>
      <c r="AD41" s="847"/>
      <c r="AE41" s="847"/>
      <c r="AF41" s="847"/>
      <c r="AG41" s="847"/>
      <c r="AH41" s="847"/>
      <c r="AI41" s="847"/>
      <c r="AJ41" s="847"/>
      <c r="AK41" s="847"/>
      <c r="AL41" s="847"/>
      <c r="AM41" s="847"/>
      <c r="AN41" s="847"/>
      <c r="AO41" s="847"/>
      <c r="AP41" s="847"/>
      <c r="AQ41" s="847"/>
      <c r="AR41" s="847"/>
      <c r="AS41" s="847"/>
      <c r="AT41" s="847"/>
      <c r="AU41" s="847"/>
      <c r="AV41" s="847"/>
      <c r="AW41" s="847"/>
      <c r="AX41" s="848"/>
    </row>
    <row r="42" spans="1:50" s="4" customFormat="1" ht="19.5" customHeight="1">
      <c r="A42" s="849"/>
      <c r="B42" s="850"/>
      <c r="C42" s="850"/>
      <c r="D42" s="850"/>
      <c r="E42" s="850"/>
      <c r="F42" s="850"/>
      <c r="G42" s="850"/>
      <c r="H42" s="850"/>
      <c r="I42" s="850"/>
      <c r="J42" s="850"/>
      <c r="K42" s="850"/>
      <c r="L42" s="850"/>
      <c r="M42" s="850"/>
      <c r="N42" s="850"/>
      <c r="O42" s="850"/>
      <c r="P42" s="850"/>
      <c r="Q42" s="850"/>
      <c r="R42" s="850"/>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c r="AQ42" s="850"/>
      <c r="AR42" s="850"/>
      <c r="AS42" s="850"/>
      <c r="AT42" s="850"/>
      <c r="AU42" s="850"/>
      <c r="AV42" s="850"/>
      <c r="AW42" s="850"/>
      <c r="AX42" s="851"/>
    </row>
    <row r="43" spans="1:50" s="4" customFormat="1" ht="19.5" customHeight="1">
      <c r="A43" s="852" t="s">
        <v>217</v>
      </c>
      <c r="B43" s="853"/>
      <c r="C43" s="853"/>
      <c r="D43" s="853"/>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c r="AE43" s="853"/>
      <c r="AF43" s="853"/>
      <c r="AG43" s="853"/>
      <c r="AH43" s="853"/>
      <c r="AI43" s="853"/>
      <c r="AJ43" s="853"/>
      <c r="AK43" s="853"/>
      <c r="AL43" s="853"/>
      <c r="AM43" s="853"/>
      <c r="AN43" s="853"/>
      <c r="AO43" s="853"/>
      <c r="AP43" s="853"/>
      <c r="AQ43" s="853"/>
      <c r="AR43" s="853"/>
      <c r="AS43" s="853"/>
      <c r="AT43" s="853"/>
      <c r="AU43" s="853"/>
      <c r="AV43" s="853"/>
      <c r="AW43" s="853"/>
      <c r="AX43" s="854"/>
    </row>
    <row r="44" spans="1:50" s="4" customFormat="1" ht="19.5" customHeight="1">
      <c r="A44" s="846"/>
      <c r="B44" s="847"/>
      <c r="C44" s="847"/>
      <c r="D44" s="847"/>
      <c r="E44" s="847"/>
      <c r="F44" s="847"/>
      <c r="G44" s="847"/>
      <c r="H44" s="847"/>
      <c r="I44" s="847"/>
      <c r="J44" s="847"/>
      <c r="K44" s="847"/>
      <c r="L44" s="847"/>
      <c r="M44" s="847"/>
      <c r="N44" s="847"/>
      <c r="O44" s="847"/>
      <c r="P44" s="847"/>
      <c r="Q44" s="847"/>
      <c r="R44" s="847"/>
      <c r="S44" s="847"/>
      <c r="T44" s="847"/>
      <c r="U44" s="847"/>
      <c r="V44" s="847"/>
      <c r="W44" s="847"/>
      <c r="X44" s="847"/>
      <c r="Y44" s="847"/>
      <c r="Z44" s="847"/>
      <c r="AA44" s="847"/>
      <c r="AB44" s="847"/>
      <c r="AC44" s="847"/>
      <c r="AD44" s="847"/>
      <c r="AE44" s="847"/>
      <c r="AF44" s="847"/>
      <c r="AG44" s="847"/>
      <c r="AH44" s="847"/>
      <c r="AI44" s="847"/>
      <c r="AJ44" s="847"/>
      <c r="AK44" s="847"/>
      <c r="AL44" s="847"/>
      <c r="AM44" s="847"/>
      <c r="AN44" s="847"/>
      <c r="AO44" s="847"/>
      <c r="AP44" s="847"/>
      <c r="AQ44" s="847"/>
      <c r="AR44" s="847"/>
      <c r="AS44" s="847"/>
      <c r="AT44" s="847"/>
      <c r="AU44" s="847"/>
      <c r="AV44" s="847"/>
      <c r="AW44" s="847"/>
      <c r="AX44" s="848"/>
    </row>
    <row r="45" spans="1:50" s="4" customFormat="1" ht="19.5" customHeight="1">
      <c r="A45" s="846"/>
      <c r="B45" s="847"/>
      <c r="C45" s="847"/>
      <c r="D45" s="847"/>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847"/>
      <c r="AH45" s="847"/>
      <c r="AI45" s="847"/>
      <c r="AJ45" s="847"/>
      <c r="AK45" s="847"/>
      <c r="AL45" s="847"/>
      <c r="AM45" s="847"/>
      <c r="AN45" s="847"/>
      <c r="AO45" s="847"/>
      <c r="AP45" s="847"/>
      <c r="AQ45" s="847"/>
      <c r="AR45" s="847"/>
      <c r="AS45" s="847"/>
      <c r="AT45" s="847"/>
      <c r="AU45" s="847"/>
      <c r="AV45" s="847"/>
      <c r="AW45" s="847"/>
      <c r="AX45" s="848"/>
    </row>
    <row r="46" spans="1:50" s="4" customFormat="1" ht="19.5" customHeight="1">
      <c r="A46" s="855"/>
      <c r="B46" s="856"/>
      <c r="C46" s="856"/>
      <c r="D46" s="856"/>
      <c r="E46" s="856"/>
      <c r="F46" s="856"/>
      <c r="G46" s="856"/>
      <c r="H46" s="856"/>
      <c r="I46" s="856"/>
      <c r="J46" s="856"/>
      <c r="K46" s="856"/>
      <c r="L46" s="856"/>
      <c r="M46" s="856"/>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6"/>
      <c r="AL46" s="856"/>
      <c r="AM46" s="856"/>
      <c r="AN46" s="856"/>
      <c r="AO46" s="856"/>
      <c r="AP46" s="856"/>
      <c r="AQ46" s="856"/>
      <c r="AR46" s="856"/>
      <c r="AS46" s="856"/>
      <c r="AT46" s="856"/>
      <c r="AU46" s="856"/>
      <c r="AV46" s="856"/>
      <c r="AW46" s="856"/>
      <c r="AX46" s="857"/>
    </row>
    <row r="47" spans="1:50" s="4" customFormat="1" ht="18.75" customHeight="1">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row>
    <row r="48" s="4" customFormat="1" ht="18" customHeight="1"/>
    <row r="49" s="4" customFormat="1" ht="18" customHeight="1"/>
    <row r="50" s="4" customFormat="1" ht="18" customHeight="1"/>
    <row r="51" s="4" customFormat="1" ht="18" customHeight="1"/>
    <row r="52" s="4" customFormat="1" ht="18" customHeight="1"/>
    <row r="53" s="4" customFormat="1" ht="18" customHeight="1"/>
    <row r="54" spans="1:57" s="4" customFormat="1" ht="18"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row>
    <row r="55" spans="1:57" s="4" customFormat="1" ht="18"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sheetData>
  <sheetProtection selectLockedCells="1"/>
  <mergeCells count="31">
    <mergeCell ref="A35:AX38"/>
    <mergeCell ref="A39:AX42"/>
    <mergeCell ref="A43:AX46"/>
    <mergeCell ref="AF2:AX2"/>
    <mergeCell ref="Z2:AE2"/>
    <mergeCell ref="A19:AX20"/>
    <mergeCell ref="A21:AX21"/>
    <mergeCell ref="A22:AX25"/>
    <mergeCell ref="A26:AX29"/>
    <mergeCell ref="A30:AX33"/>
    <mergeCell ref="AZ7:BE7"/>
    <mergeCell ref="A8:AX8"/>
    <mergeCell ref="A10:AX13"/>
    <mergeCell ref="A15:AX18"/>
    <mergeCell ref="A6:B6"/>
    <mergeCell ref="C6:E6"/>
    <mergeCell ref="A34:AX34"/>
    <mergeCell ref="AP6:AX6"/>
    <mergeCell ref="A7:AX7"/>
    <mergeCell ref="F6:N6"/>
    <mergeCell ref="O6:W6"/>
    <mergeCell ref="X6:AF6"/>
    <mergeCell ref="AG6:AO6"/>
    <mergeCell ref="A3:AX3"/>
    <mergeCell ref="A4:AX4"/>
    <mergeCell ref="A5:E5"/>
    <mergeCell ref="F5:N5"/>
    <mergeCell ref="O5:W5"/>
    <mergeCell ref="X5:AF5"/>
    <mergeCell ref="AG5:AO5"/>
    <mergeCell ref="AP5:AX5"/>
  </mergeCells>
  <printOptions horizontalCentered="1" verticalCentered="1"/>
  <pageMargins left="0.5905511811023623" right="0.5905511811023623" top="0.3937007874015748" bottom="0.1968503937007874" header="0" footer="0.3937007874015748"/>
  <pageSetup horizontalDpi="600" verticalDpi="600" orientation="portrait"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I36"/>
  <sheetViews>
    <sheetView view="pageBreakPreview" zoomScale="90" zoomScaleNormal="98" zoomScaleSheetLayoutView="90" zoomScalePageLayoutView="0" workbookViewId="0" topLeftCell="A1">
      <selection activeCell="D8" sqref="D8"/>
    </sheetView>
  </sheetViews>
  <sheetFormatPr defaultColWidth="9.00390625" defaultRowHeight="13.5"/>
  <cols>
    <col min="1" max="1" width="25.25390625" style="2" customWidth="1"/>
    <col min="2" max="22" width="5.625" style="2" customWidth="1"/>
    <col min="23" max="23" width="22.625" style="2" customWidth="1"/>
    <col min="24" max="16384" width="9.00390625" style="2" customWidth="1"/>
  </cols>
  <sheetData>
    <row r="1" spans="1:35" ht="18" customHeight="1">
      <c r="A1" s="189" t="s">
        <v>227</v>
      </c>
      <c r="B1" s="7"/>
      <c r="C1" s="7"/>
      <c r="D1" s="7"/>
      <c r="E1" s="7"/>
      <c r="F1" s="44"/>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22.5" customHeight="1">
      <c r="A2" s="59"/>
      <c r="B2" s="59"/>
      <c r="C2" s="59"/>
      <c r="D2" s="59"/>
      <c r="E2" s="59"/>
      <c r="F2" s="59"/>
      <c r="G2" s="59"/>
      <c r="H2" s="59"/>
      <c r="I2" s="59"/>
      <c r="J2" s="59"/>
      <c r="K2" s="59"/>
      <c r="L2" s="59"/>
      <c r="M2" s="59"/>
      <c r="N2" s="59"/>
      <c r="O2" s="59"/>
      <c r="P2" s="858" t="s">
        <v>184</v>
      </c>
      <c r="Q2" s="859"/>
      <c r="R2" s="859"/>
      <c r="S2" s="859"/>
      <c r="T2" s="859"/>
      <c r="U2" s="860"/>
      <c r="V2" s="686"/>
      <c r="W2" s="790"/>
      <c r="X2" s="60"/>
      <c r="Y2" s="60"/>
      <c r="Z2" s="60"/>
      <c r="AA2" s="60"/>
      <c r="AB2" s="60"/>
      <c r="AC2" s="60"/>
      <c r="AD2" s="60"/>
      <c r="AE2" s="60"/>
      <c r="AF2" s="60"/>
      <c r="AG2" s="60"/>
      <c r="AH2" s="60"/>
      <c r="AI2" s="60"/>
    </row>
    <row r="3" spans="1:23" ht="36" customHeight="1">
      <c r="A3" s="872" t="s">
        <v>229</v>
      </c>
      <c r="B3" s="873"/>
      <c r="C3" s="873"/>
      <c r="D3" s="873"/>
      <c r="E3" s="873"/>
      <c r="F3" s="873"/>
      <c r="G3" s="873"/>
      <c r="H3" s="873"/>
      <c r="I3" s="873"/>
      <c r="J3" s="873"/>
      <c r="K3" s="873"/>
      <c r="L3" s="873"/>
      <c r="M3" s="873"/>
      <c r="N3" s="873"/>
      <c r="O3" s="873"/>
      <c r="P3" s="874"/>
      <c r="Q3" s="874"/>
      <c r="R3" s="874"/>
      <c r="S3" s="874"/>
      <c r="T3" s="874"/>
      <c r="U3" s="874"/>
      <c r="V3" s="873"/>
      <c r="W3" s="875"/>
    </row>
    <row r="4" spans="1:27" ht="13.5">
      <c r="A4" s="876" t="s">
        <v>218</v>
      </c>
      <c r="B4" s="867" t="s">
        <v>219</v>
      </c>
      <c r="C4" s="867"/>
      <c r="D4" s="868"/>
      <c r="E4" s="867" t="s">
        <v>220</v>
      </c>
      <c r="F4" s="867"/>
      <c r="G4" s="868"/>
      <c r="H4" s="867" t="s">
        <v>221</v>
      </c>
      <c r="I4" s="867"/>
      <c r="J4" s="868"/>
      <c r="K4" s="867" t="s">
        <v>222</v>
      </c>
      <c r="L4" s="867"/>
      <c r="M4" s="868"/>
      <c r="N4" s="867" t="s">
        <v>223</v>
      </c>
      <c r="O4" s="867"/>
      <c r="P4" s="868"/>
      <c r="Q4" s="867" t="s">
        <v>224</v>
      </c>
      <c r="R4" s="867"/>
      <c r="S4" s="868"/>
      <c r="T4" s="867" t="s">
        <v>225</v>
      </c>
      <c r="U4" s="867"/>
      <c r="V4" s="868"/>
      <c r="W4" s="869" t="s">
        <v>226</v>
      </c>
      <c r="X4" s="5"/>
      <c r="Y4" s="5"/>
      <c r="Z4" s="5"/>
      <c r="AA4" s="201"/>
    </row>
    <row r="5" spans="1:27" ht="13.5">
      <c r="A5" s="876"/>
      <c r="B5" s="202">
        <v>10</v>
      </c>
      <c r="C5" s="202">
        <v>20</v>
      </c>
      <c r="D5" s="203">
        <v>30</v>
      </c>
      <c r="E5" s="202">
        <v>40</v>
      </c>
      <c r="F5" s="202">
        <v>50</v>
      </c>
      <c r="G5" s="202">
        <v>60</v>
      </c>
      <c r="H5" s="204">
        <v>70</v>
      </c>
      <c r="I5" s="202">
        <v>80</v>
      </c>
      <c r="J5" s="203">
        <v>90</v>
      </c>
      <c r="K5" s="202">
        <v>100</v>
      </c>
      <c r="L5" s="202">
        <v>110</v>
      </c>
      <c r="M5" s="202">
        <v>120</v>
      </c>
      <c r="N5" s="204">
        <v>130</v>
      </c>
      <c r="O5" s="202">
        <v>140</v>
      </c>
      <c r="P5" s="203">
        <v>150</v>
      </c>
      <c r="Q5" s="202">
        <v>160</v>
      </c>
      <c r="R5" s="202">
        <v>170</v>
      </c>
      <c r="S5" s="202">
        <v>180</v>
      </c>
      <c r="T5" s="204">
        <v>190</v>
      </c>
      <c r="U5" s="202">
        <v>200</v>
      </c>
      <c r="V5" s="203">
        <v>210</v>
      </c>
      <c r="W5" s="870"/>
      <c r="X5" s="5"/>
      <c r="Y5" s="5"/>
      <c r="Z5" s="5"/>
      <c r="AA5" s="201"/>
    </row>
    <row r="6" spans="1:23" ht="13.5">
      <c r="A6" s="219" t="s">
        <v>296</v>
      </c>
      <c r="B6" s="205"/>
      <c r="C6" s="206"/>
      <c r="D6" s="206"/>
      <c r="E6" s="205"/>
      <c r="F6" s="206"/>
      <c r="G6" s="207"/>
      <c r="H6" s="206"/>
      <c r="I6" s="206"/>
      <c r="J6" s="206"/>
      <c r="K6" s="205"/>
      <c r="L6" s="206"/>
      <c r="M6" s="207"/>
      <c r="N6" s="206"/>
      <c r="O6" s="206"/>
      <c r="P6" s="206"/>
      <c r="Q6" s="205"/>
      <c r="R6" s="206"/>
      <c r="S6" s="207"/>
      <c r="T6" s="206"/>
      <c r="U6" s="206"/>
      <c r="V6" s="206"/>
      <c r="W6" s="208"/>
    </row>
    <row r="7" spans="1:23" ht="13.5">
      <c r="A7" s="231" t="s">
        <v>297</v>
      </c>
      <c r="B7" s="209"/>
      <c r="C7" s="210"/>
      <c r="D7" s="210"/>
      <c r="E7" s="209"/>
      <c r="F7" s="210"/>
      <c r="G7" s="211"/>
      <c r="H7" s="210"/>
      <c r="I7" s="210"/>
      <c r="J7" s="210"/>
      <c r="K7" s="209"/>
      <c r="L7" s="210"/>
      <c r="M7" s="212"/>
      <c r="N7" s="201"/>
      <c r="O7" s="201"/>
      <c r="P7" s="201"/>
      <c r="Q7" s="213"/>
      <c r="R7" s="201"/>
      <c r="S7" s="212"/>
      <c r="T7" s="201"/>
      <c r="U7" s="201"/>
      <c r="V7" s="201"/>
      <c r="W7" s="214"/>
    </row>
    <row r="8" spans="1:23" ht="13.5">
      <c r="A8" s="221"/>
      <c r="B8" s="215"/>
      <c r="C8" s="216"/>
      <c r="D8" s="216"/>
      <c r="E8" s="215"/>
      <c r="F8" s="216"/>
      <c r="G8" s="217"/>
      <c r="H8" s="216"/>
      <c r="I8" s="216"/>
      <c r="J8" s="216"/>
      <c r="K8" s="215"/>
      <c r="L8" s="216"/>
      <c r="M8" s="217"/>
      <c r="N8" s="216"/>
      <c r="O8" s="216"/>
      <c r="P8" s="216"/>
      <c r="Q8" s="215"/>
      <c r="R8" s="216"/>
      <c r="S8" s="217"/>
      <c r="T8" s="216"/>
      <c r="U8" s="216"/>
      <c r="V8" s="216"/>
      <c r="W8" s="218"/>
    </row>
    <row r="9" spans="1:23" ht="13.5">
      <c r="A9" s="219" t="s">
        <v>296</v>
      </c>
      <c r="B9" s="205"/>
      <c r="C9" s="206"/>
      <c r="D9" s="206"/>
      <c r="E9" s="205"/>
      <c r="F9" s="206"/>
      <c r="G9" s="207"/>
      <c r="H9" s="206"/>
      <c r="I9" s="206"/>
      <c r="J9" s="206"/>
      <c r="K9" s="205"/>
      <c r="L9" s="206"/>
      <c r="M9" s="207"/>
      <c r="N9" s="206"/>
      <c r="O9" s="206"/>
      <c r="P9" s="206"/>
      <c r="Q9" s="205"/>
      <c r="R9" s="206"/>
      <c r="S9" s="207"/>
      <c r="T9" s="206"/>
      <c r="U9" s="206"/>
      <c r="V9" s="206"/>
      <c r="W9" s="208"/>
    </row>
    <row r="10" spans="1:23" ht="13.5">
      <c r="A10" s="231" t="s">
        <v>298</v>
      </c>
      <c r="B10" s="213"/>
      <c r="C10" s="201"/>
      <c r="D10" s="201"/>
      <c r="E10" s="213"/>
      <c r="F10" s="201"/>
      <c r="G10" s="212"/>
      <c r="H10" s="201"/>
      <c r="I10" s="201"/>
      <c r="J10" s="210"/>
      <c r="K10" s="209"/>
      <c r="L10" s="210"/>
      <c r="M10" s="211"/>
      <c r="N10" s="210"/>
      <c r="O10" s="210"/>
      <c r="P10" s="210"/>
      <c r="Q10" s="209"/>
      <c r="R10" s="210"/>
      <c r="S10" s="211"/>
      <c r="T10" s="201"/>
      <c r="U10" s="201"/>
      <c r="V10" s="201"/>
      <c r="W10" s="214"/>
    </row>
    <row r="11" spans="1:23" ht="13.5">
      <c r="A11" s="221"/>
      <c r="B11" s="215"/>
      <c r="C11" s="216"/>
      <c r="D11" s="216"/>
      <c r="E11" s="215"/>
      <c r="F11" s="216"/>
      <c r="G11" s="217"/>
      <c r="H11" s="216"/>
      <c r="I11" s="216"/>
      <c r="J11" s="216"/>
      <c r="K11" s="215"/>
      <c r="L11" s="216"/>
      <c r="M11" s="217"/>
      <c r="N11" s="216"/>
      <c r="O11" s="216"/>
      <c r="P11" s="216"/>
      <c r="Q11" s="215"/>
      <c r="R11" s="216"/>
      <c r="S11" s="217"/>
      <c r="T11" s="216"/>
      <c r="U11" s="216"/>
      <c r="V11" s="216"/>
      <c r="W11" s="218"/>
    </row>
    <row r="12" spans="1:23" ht="14.25">
      <c r="A12" s="219" t="s">
        <v>296</v>
      </c>
      <c r="B12" s="205"/>
      <c r="C12" s="206"/>
      <c r="D12" s="206"/>
      <c r="E12" s="205"/>
      <c r="F12" s="206"/>
      <c r="G12" s="207"/>
      <c r="H12" s="206"/>
      <c r="I12" s="206"/>
      <c r="J12" s="206"/>
      <c r="K12" s="205"/>
      <c r="L12" s="206"/>
      <c r="M12" s="207"/>
      <c r="N12" s="206"/>
      <c r="O12" s="206"/>
      <c r="P12" s="206"/>
      <c r="Q12" s="205"/>
      <c r="R12" s="206"/>
      <c r="S12" s="207"/>
      <c r="T12" s="206"/>
      <c r="U12" s="206"/>
      <c r="V12" s="206"/>
      <c r="W12" s="208"/>
    </row>
    <row r="13" spans="1:23" ht="14.25">
      <c r="A13" s="231" t="s">
        <v>299</v>
      </c>
      <c r="B13" s="213"/>
      <c r="C13" s="201"/>
      <c r="D13" s="201"/>
      <c r="E13" s="213"/>
      <c r="F13" s="201"/>
      <c r="G13" s="212"/>
      <c r="H13" s="201"/>
      <c r="I13" s="201"/>
      <c r="J13" s="201"/>
      <c r="K13" s="213"/>
      <c r="L13" s="201"/>
      <c r="M13" s="212"/>
      <c r="N13" s="201"/>
      <c r="O13" s="201"/>
      <c r="P13" s="201"/>
      <c r="Q13" s="213"/>
      <c r="R13" s="201"/>
      <c r="S13" s="211"/>
      <c r="T13" s="210"/>
      <c r="U13" s="210"/>
      <c r="V13" s="210"/>
      <c r="W13" s="214"/>
    </row>
    <row r="14" spans="1:23" ht="14.25">
      <c r="A14" s="221"/>
      <c r="B14" s="215"/>
      <c r="C14" s="216"/>
      <c r="D14" s="216"/>
      <c r="E14" s="215"/>
      <c r="F14" s="216"/>
      <c r="G14" s="217"/>
      <c r="H14" s="216"/>
      <c r="I14" s="216"/>
      <c r="J14" s="216"/>
      <c r="K14" s="215"/>
      <c r="L14" s="216"/>
      <c r="M14" s="217"/>
      <c r="N14" s="216"/>
      <c r="O14" s="216"/>
      <c r="P14" s="216"/>
      <c r="Q14" s="215"/>
      <c r="R14" s="216"/>
      <c r="S14" s="217"/>
      <c r="T14" s="216"/>
      <c r="U14" s="216"/>
      <c r="V14" s="216"/>
      <c r="W14" s="218"/>
    </row>
    <row r="15" spans="1:23" ht="14.25">
      <c r="A15" s="219" t="s">
        <v>296</v>
      </c>
      <c r="B15" s="205"/>
      <c r="C15" s="206"/>
      <c r="D15" s="206"/>
      <c r="E15" s="205"/>
      <c r="F15" s="206"/>
      <c r="G15" s="207"/>
      <c r="H15" s="206"/>
      <c r="I15" s="206"/>
      <c r="J15" s="206"/>
      <c r="K15" s="205"/>
      <c r="L15" s="206"/>
      <c r="M15" s="207"/>
      <c r="N15" s="206"/>
      <c r="O15" s="206"/>
      <c r="P15" s="206"/>
      <c r="Q15" s="205"/>
      <c r="R15" s="206"/>
      <c r="S15" s="207"/>
      <c r="T15" s="206"/>
      <c r="U15" s="206"/>
      <c r="V15" s="206"/>
      <c r="W15" s="208"/>
    </row>
    <row r="16" spans="1:23" ht="14.25">
      <c r="A16" s="231" t="s">
        <v>300</v>
      </c>
      <c r="B16" s="213"/>
      <c r="C16" s="201"/>
      <c r="D16" s="201"/>
      <c r="E16" s="213"/>
      <c r="F16" s="201"/>
      <c r="G16" s="212"/>
      <c r="H16" s="201"/>
      <c r="I16" s="201"/>
      <c r="J16" s="201"/>
      <c r="K16" s="213"/>
      <c r="L16" s="201"/>
      <c r="M16" s="212"/>
      <c r="N16" s="201"/>
      <c r="O16" s="201"/>
      <c r="P16" s="201"/>
      <c r="Q16" s="213"/>
      <c r="R16" s="201"/>
      <c r="S16" s="212"/>
      <c r="T16" s="201"/>
      <c r="U16" s="201"/>
      <c r="V16" s="201"/>
      <c r="W16" s="214"/>
    </row>
    <row r="17" spans="1:23" ht="14.25">
      <c r="A17" s="221"/>
      <c r="B17" s="215"/>
      <c r="C17" s="216"/>
      <c r="D17" s="216"/>
      <c r="E17" s="215"/>
      <c r="F17" s="216"/>
      <c r="G17" s="217"/>
      <c r="H17" s="216"/>
      <c r="I17" s="216"/>
      <c r="J17" s="216"/>
      <c r="K17" s="215"/>
      <c r="L17" s="216"/>
      <c r="M17" s="217"/>
      <c r="N17" s="216"/>
      <c r="O17" s="216"/>
      <c r="P17" s="216"/>
      <c r="Q17" s="215"/>
      <c r="R17" s="216"/>
      <c r="S17" s="217"/>
      <c r="T17" s="216"/>
      <c r="U17" s="216"/>
      <c r="V17" s="216"/>
      <c r="W17" s="218"/>
    </row>
    <row r="18" spans="1:23" ht="14.25">
      <c r="A18" s="219" t="s">
        <v>296</v>
      </c>
      <c r="B18" s="205"/>
      <c r="C18" s="206"/>
      <c r="D18" s="206"/>
      <c r="E18" s="205"/>
      <c r="F18" s="206"/>
      <c r="G18" s="207"/>
      <c r="H18" s="206"/>
      <c r="I18" s="206"/>
      <c r="J18" s="206"/>
      <c r="K18" s="205"/>
      <c r="L18" s="206"/>
      <c r="M18" s="207"/>
      <c r="N18" s="206"/>
      <c r="O18" s="206"/>
      <c r="P18" s="206"/>
      <c r="Q18" s="205"/>
      <c r="R18" s="206"/>
      <c r="S18" s="207"/>
      <c r="T18" s="206"/>
      <c r="U18" s="206"/>
      <c r="V18" s="206"/>
      <c r="W18" s="208"/>
    </row>
    <row r="19" spans="1:23" ht="14.25">
      <c r="A19" s="231" t="s">
        <v>301</v>
      </c>
      <c r="B19" s="213"/>
      <c r="C19" s="201"/>
      <c r="D19" s="201"/>
      <c r="E19" s="213"/>
      <c r="F19" s="201"/>
      <c r="G19" s="212"/>
      <c r="H19" s="201"/>
      <c r="I19" s="201"/>
      <c r="J19" s="201"/>
      <c r="K19" s="213"/>
      <c r="L19" s="201"/>
      <c r="M19" s="212"/>
      <c r="N19" s="201"/>
      <c r="O19" s="201"/>
      <c r="P19" s="201"/>
      <c r="Q19" s="213"/>
      <c r="R19" s="201"/>
      <c r="S19" s="212"/>
      <c r="T19" s="201"/>
      <c r="U19" s="201"/>
      <c r="V19" s="201"/>
      <c r="W19" s="214"/>
    </row>
    <row r="20" spans="1:23" ht="14.25">
      <c r="A20" s="221"/>
      <c r="B20" s="215"/>
      <c r="C20" s="216"/>
      <c r="D20" s="216"/>
      <c r="E20" s="215"/>
      <c r="F20" s="216"/>
      <c r="G20" s="217"/>
      <c r="H20" s="216"/>
      <c r="I20" s="216"/>
      <c r="J20" s="216"/>
      <c r="K20" s="215"/>
      <c r="L20" s="216"/>
      <c r="M20" s="217"/>
      <c r="N20" s="216"/>
      <c r="O20" s="216"/>
      <c r="P20" s="216"/>
      <c r="Q20" s="215"/>
      <c r="R20" s="216"/>
      <c r="S20" s="217"/>
      <c r="T20" s="216"/>
      <c r="U20" s="216"/>
      <c r="V20" s="216"/>
      <c r="W20" s="218"/>
    </row>
    <row r="21" spans="1:23" ht="14.25">
      <c r="A21" s="219" t="s">
        <v>296</v>
      </c>
      <c r="B21" s="205"/>
      <c r="C21" s="206"/>
      <c r="D21" s="206"/>
      <c r="E21" s="205"/>
      <c r="F21" s="206"/>
      <c r="G21" s="207"/>
      <c r="H21" s="206"/>
      <c r="I21" s="206"/>
      <c r="J21" s="206"/>
      <c r="K21" s="205"/>
      <c r="L21" s="206"/>
      <c r="M21" s="207"/>
      <c r="N21" s="206"/>
      <c r="O21" s="206"/>
      <c r="P21" s="206"/>
      <c r="Q21" s="205"/>
      <c r="R21" s="206"/>
      <c r="S21" s="207"/>
      <c r="T21" s="206"/>
      <c r="U21" s="206"/>
      <c r="V21" s="206"/>
      <c r="W21" s="208"/>
    </row>
    <row r="22" spans="1:23" ht="14.25">
      <c r="A22" s="231" t="s">
        <v>302</v>
      </c>
      <c r="B22" s="213"/>
      <c r="C22" s="201"/>
      <c r="D22" s="201"/>
      <c r="E22" s="213"/>
      <c r="F22" s="201"/>
      <c r="G22" s="212"/>
      <c r="H22" s="201"/>
      <c r="I22" s="201"/>
      <c r="J22" s="201"/>
      <c r="K22" s="213"/>
      <c r="L22" s="201"/>
      <c r="M22" s="212"/>
      <c r="N22" s="201"/>
      <c r="O22" s="201"/>
      <c r="P22" s="201"/>
      <c r="Q22" s="213"/>
      <c r="R22" s="201"/>
      <c r="S22" s="212"/>
      <c r="T22" s="201"/>
      <c r="U22" s="201"/>
      <c r="V22" s="201"/>
      <c r="W22" s="214"/>
    </row>
    <row r="23" spans="1:23" ht="14.25">
      <c r="A23" s="221"/>
      <c r="B23" s="215"/>
      <c r="C23" s="216"/>
      <c r="D23" s="216"/>
      <c r="E23" s="215"/>
      <c r="F23" s="216"/>
      <c r="G23" s="217"/>
      <c r="H23" s="216"/>
      <c r="I23" s="216"/>
      <c r="J23" s="216"/>
      <c r="K23" s="215"/>
      <c r="L23" s="216"/>
      <c r="M23" s="217"/>
      <c r="N23" s="216"/>
      <c r="O23" s="216"/>
      <c r="P23" s="216"/>
      <c r="Q23" s="215"/>
      <c r="R23" s="216"/>
      <c r="S23" s="217"/>
      <c r="T23" s="216"/>
      <c r="U23" s="216"/>
      <c r="V23" s="216"/>
      <c r="W23" s="218"/>
    </row>
    <row r="24" spans="1:23" ht="14.25">
      <c r="A24" s="219" t="s">
        <v>296</v>
      </c>
      <c r="B24" s="205"/>
      <c r="C24" s="206"/>
      <c r="D24" s="206"/>
      <c r="E24" s="205"/>
      <c r="F24" s="206"/>
      <c r="G24" s="207"/>
      <c r="H24" s="206"/>
      <c r="I24" s="206"/>
      <c r="J24" s="206"/>
      <c r="K24" s="205"/>
      <c r="L24" s="206"/>
      <c r="M24" s="207"/>
      <c r="N24" s="206"/>
      <c r="O24" s="206"/>
      <c r="P24" s="206"/>
      <c r="Q24" s="205"/>
      <c r="R24" s="206"/>
      <c r="S24" s="207"/>
      <c r="T24" s="206"/>
      <c r="U24" s="206"/>
      <c r="V24" s="206"/>
      <c r="W24" s="208"/>
    </row>
    <row r="25" spans="1:23" ht="14.25">
      <c r="A25" s="231" t="s">
        <v>303</v>
      </c>
      <c r="B25" s="213"/>
      <c r="C25" s="201"/>
      <c r="D25" s="201"/>
      <c r="E25" s="213"/>
      <c r="F25" s="201"/>
      <c r="G25" s="212"/>
      <c r="H25" s="201"/>
      <c r="I25" s="201"/>
      <c r="J25" s="201"/>
      <c r="K25" s="213"/>
      <c r="L25" s="201"/>
      <c r="M25" s="212"/>
      <c r="N25" s="201"/>
      <c r="O25" s="201"/>
      <c r="P25" s="201"/>
      <c r="Q25" s="213"/>
      <c r="R25" s="201"/>
      <c r="S25" s="212"/>
      <c r="T25" s="201"/>
      <c r="U25" s="201"/>
      <c r="V25" s="201"/>
      <c r="W25" s="214"/>
    </row>
    <row r="26" spans="1:23" ht="14.25">
      <c r="A26" s="221"/>
      <c r="B26" s="215"/>
      <c r="C26" s="216"/>
      <c r="D26" s="216"/>
      <c r="E26" s="215"/>
      <c r="F26" s="216"/>
      <c r="G26" s="217"/>
      <c r="H26" s="216"/>
      <c r="I26" s="216"/>
      <c r="J26" s="216"/>
      <c r="K26" s="215"/>
      <c r="L26" s="216"/>
      <c r="M26" s="217"/>
      <c r="N26" s="216"/>
      <c r="O26" s="216"/>
      <c r="P26" s="216"/>
      <c r="Q26" s="215"/>
      <c r="R26" s="216"/>
      <c r="S26" s="217"/>
      <c r="T26" s="216"/>
      <c r="U26" s="216"/>
      <c r="V26" s="216"/>
      <c r="W26" s="218"/>
    </row>
    <row r="27" spans="1:23" ht="14.25">
      <c r="A27" s="219" t="s">
        <v>296</v>
      </c>
      <c r="B27" s="205"/>
      <c r="C27" s="206"/>
      <c r="D27" s="206"/>
      <c r="E27" s="205"/>
      <c r="F27" s="206"/>
      <c r="G27" s="207"/>
      <c r="H27" s="206"/>
      <c r="I27" s="206"/>
      <c r="J27" s="206"/>
      <c r="K27" s="205"/>
      <c r="L27" s="206"/>
      <c r="M27" s="207"/>
      <c r="N27" s="206"/>
      <c r="O27" s="206"/>
      <c r="P27" s="206"/>
      <c r="Q27" s="205"/>
      <c r="R27" s="206"/>
      <c r="S27" s="207"/>
      <c r="T27" s="206"/>
      <c r="U27" s="206"/>
      <c r="V27" s="206"/>
      <c r="W27" s="208"/>
    </row>
    <row r="28" spans="1:23" ht="14.25">
      <c r="A28" s="231" t="s">
        <v>304</v>
      </c>
      <c r="B28" s="213"/>
      <c r="C28" s="201"/>
      <c r="D28" s="201"/>
      <c r="E28" s="213"/>
      <c r="F28" s="201"/>
      <c r="G28" s="212"/>
      <c r="H28" s="201"/>
      <c r="I28" s="201"/>
      <c r="J28" s="201"/>
      <c r="K28" s="213"/>
      <c r="L28" s="201"/>
      <c r="M28" s="212"/>
      <c r="N28" s="201"/>
      <c r="O28" s="201"/>
      <c r="P28" s="201"/>
      <c r="Q28" s="213"/>
      <c r="R28" s="201"/>
      <c r="S28" s="212"/>
      <c r="T28" s="201"/>
      <c r="U28" s="201"/>
      <c r="V28" s="201"/>
      <c r="W28" s="214"/>
    </row>
    <row r="29" spans="1:23" ht="14.25">
      <c r="A29" s="221"/>
      <c r="B29" s="215"/>
      <c r="C29" s="216"/>
      <c r="D29" s="216"/>
      <c r="E29" s="215"/>
      <c r="F29" s="216"/>
      <c r="G29" s="217"/>
      <c r="H29" s="216"/>
      <c r="I29" s="216"/>
      <c r="J29" s="216"/>
      <c r="K29" s="215"/>
      <c r="L29" s="216"/>
      <c r="M29" s="217"/>
      <c r="N29" s="216"/>
      <c r="O29" s="216"/>
      <c r="P29" s="216"/>
      <c r="Q29" s="215"/>
      <c r="R29" s="216"/>
      <c r="S29" s="217"/>
      <c r="T29" s="216"/>
      <c r="U29" s="216"/>
      <c r="V29" s="216"/>
      <c r="W29" s="218"/>
    </row>
    <row r="30" spans="1:23" ht="14.25">
      <c r="A30" s="219"/>
      <c r="B30" s="205"/>
      <c r="C30" s="206"/>
      <c r="D30" s="206"/>
      <c r="E30" s="205"/>
      <c r="F30" s="206"/>
      <c r="G30" s="207"/>
      <c r="H30" s="206"/>
      <c r="I30" s="206"/>
      <c r="J30" s="206"/>
      <c r="K30" s="205"/>
      <c r="L30" s="206"/>
      <c r="M30" s="207"/>
      <c r="N30" s="206"/>
      <c r="O30" s="206"/>
      <c r="P30" s="206"/>
      <c r="Q30" s="205"/>
      <c r="R30" s="206"/>
      <c r="S30" s="207"/>
      <c r="T30" s="206"/>
      <c r="U30" s="206"/>
      <c r="V30" s="206"/>
      <c r="W30" s="208"/>
    </row>
    <row r="31" spans="1:23" ht="14.25">
      <c r="A31" s="220"/>
      <c r="B31" s="213"/>
      <c r="C31" s="201"/>
      <c r="D31" s="201"/>
      <c r="E31" s="213"/>
      <c r="F31" s="201"/>
      <c r="G31" s="212"/>
      <c r="H31" s="201"/>
      <c r="I31" s="201"/>
      <c r="J31" s="201"/>
      <c r="K31" s="213"/>
      <c r="L31" s="201"/>
      <c r="M31" s="212"/>
      <c r="N31" s="201"/>
      <c r="O31" s="201"/>
      <c r="P31" s="201"/>
      <c r="Q31" s="213"/>
      <c r="R31" s="201"/>
      <c r="S31" s="212"/>
      <c r="T31" s="201"/>
      <c r="U31" s="201"/>
      <c r="V31" s="201"/>
      <c r="W31" s="214"/>
    </row>
    <row r="32" spans="1:23" ht="14.25">
      <c r="A32" s="221"/>
      <c r="B32" s="215"/>
      <c r="C32" s="216"/>
      <c r="D32" s="216"/>
      <c r="E32" s="215"/>
      <c r="F32" s="216"/>
      <c r="G32" s="217"/>
      <c r="H32" s="216"/>
      <c r="I32" s="216"/>
      <c r="J32" s="216"/>
      <c r="K32" s="215"/>
      <c r="L32" s="216"/>
      <c r="M32" s="217"/>
      <c r="N32" s="216"/>
      <c r="O32" s="216"/>
      <c r="P32" s="216"/>
      <c r="Q32" s="215"/>
      <c r="R32" s="216"/>
      <c r="S32" s="217"/>
      <c r="T32" s="216"/>
      <c r="U32" s="216"/>
      <c r="V32" s="216"/>
      <c r="W32" s="218"/>
    </row>
    <row r="33" spans="1:23" ht="13.5">
      <c r="A33" s="219"/>
      <c r="B33" s="205"/>
      <c r="C33" s="206"/>
      <c r="D33" s="206"/>
      <c r="E33" s="205"/>
      <c r="F33" s="206"/>
      <c r="G33" s="207"/>
      <c r="H33" s="206"/>
      <c r="I33" s="206"/>
      <c r="J33" s="206"/>
      <c r="K33" s="205"/>
      <c r="L33" s="206"/>
      <c r="M33" s="207"/>
      <c r="N33" s="206"/>
      <c r="O33" s="206"/>
      <c r="P33" s="206"/>
      <c r="Q33" s="205"/>
      <c r="R33" s="206"/>
      <c r="S33" s="207"/>
      <c r="T33" s="206"/>
      <c r="U33" s="206"/>
      <c r="V33" s="206"/>
      <c r="W33" s="208"/>
    </row>
    <row r="34" spans="1:23" ht="13.5">
      <c r="A34" s="220"/>
      <c r="B34" s="213"/>
      <c r="C34" s="201"/>
      <c r="D34" s="201"/>
      <c r="E34" s="213"/>
      <c r="F34" s="201"/>
      <c r="G34" s="212"/>
      <c r="H34" s="201"/>
      <c r="I34" s="201"/>
      <c r="J34" s="201"/>
      <c r="K34" s="213"/>
      <c r="L34" s="201"/>
      <c r="M34" s="212"/>
      <c r="N34" s="201"/>
      <c r="O34" s="201"/>
      <c r="P34" s="201"/>
      <c r="Q34" s="213"/>
      <c r="R34" s="201"/>
      <c r="S34" s="212"/>
      <c r="T34" s="201"/>
      <c r="U34" s="201"/>
      <c r="V34" s="201"/>
      <c r="W34" s="214"/>
    </row>
    <row r="35" spans="1:23" ht="13.5">
      <c r="A35" s="221"/>
      <c r="B35" s="215"/>
      <c r="C35" s="216"/>
      <c r="D35" s="216"/>
      <c r="E35" s="215"/>
      <c r="F35" s="216"/>
      <c r="G35" s="217"/>
      <c r="H35" s="216"/>
      <c r="I35" s="216"/>
      <c r="J35" s="216"/>
      <c r="K35" s="215"/>
      <c r="L35" s="216"/>
      <c r="M35" s="217"/>
      <c r="N35" s="216"/>
      <c r="O35" s="216"/>
      <c r="P35" s="216"/>
      <c r="Q35" s="215"/>
      <c r="R35" s="216"/>
      <c r="S35" s="217"/>
      <c r="T35" s="216"/>
      <c r="U35" s="216"/>
      <c r="V35" s="216"/>
      <c r="W35" s="218"/>
    </row>
    <row r="36" spans="1:23" ht="24.75" customHeight="1">
      <c r="A36" s="871"/>
      <c r="B36" s="871"/>
      <c r="C36" s="871"/>
      <c r="D36" s="871"/>
      <c r="E36" s="871"/>
      <c r="F36" s="871"/>
      <c r="G36" s="871"/>
      <c r="H36" s="871"/>
      <c r="I36" s="871"/>
      <c r="J36" s="871"/>
      <c r="K36" s="871"/>
      <c r="L36" s="871"/>
      <c r="M36" s="871"/>
      <c r="N36" s="871"/>
      <c r="O36" s="871"/>
      <c r="P36" s="871"/>
      <c r="Q36" s="871"/>
      <c r="R36" s="871"/>
      <c r="S36" s="871"/>
      <c r="T36" s="871"/>
      <c r="U36" s="871"/>
      <c r="V36" s="871"/>
      <c r="W36" s="871"/>
    </row>
  </sheetData>
  <sheetProtection/>
  <mergeCells count="13">
    <mergeCell ref="A36:W36"/>
    <mergeCell ref="A3:W3"/>
    <mergeCell ref="A4:A5"/>
    <mergeCell ref="B4:D4"/>
    <mergeCell ref="E4:G4"/>
    <mergeCell ref="H4:J4"/>
    <mergeCell ref="K4:M4"/>
    <mergeCell ref="N4:P4"/>
    <mergeCell ref="Q4:S4"/>
    <mergeCell ref="T4:V4"/>
    <mergeCell ref="P2:U2"/>
    <mergeCell ref="V2:W2"/>
    <mergeCell ref="W4:W5"/>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2017-01-06T06:14:40Z</dcterms:created>
  <dcterms:modified xsi:type="dcterms:W3CDTF">2018-07-03T00:11:25Z</dcterms:modified>
  <cp:category/>
  <cp:version/>
  <cp:contentType/>
  <cp:contentStatus/>
</cp:coreProperties>
</file>