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20" yWindow="-120" windowWidth="29040" windowHeight="15840" tabRatio="870"/>
  </bookViews>
  <sheets>
    <sheet name="評価項目(標準)" sheetId="57" r:id="rId1"/>
    <sheet name="届出書" sheetId="2" r:id="rId2"/>
    <sheet name="様式１" sheetId="66" r:id="rId3"/>
    <sheet name="様式１【経常ＪＶ用】" sheetId="74" r:id="rId4"/>
    <sheet name="様式２" sheetId="89" r:id="rId5"/>
    <sheet name="様式３" sheetId="90" r:id="rId6"/>
    <sheet name="様式４（対策なし）" sheetId="130" r:id="rId7"/>
  </sheets>
  <definedNames>
    <definedName name="_xlnm.Print_Area" localSheetId="1">届出書!$A$1:$AA$41</definedName>
    <definedName name="_xlnm.Print_Area" localSheetId="0">'評価項目(標準)'!$B$1:$M$61</definedName>
    <definedName name="_xlnm.Print_Area" localSheetId="2">様式１!$A$1:$L$61</definedName>
    <definedName name="_xlnm.Print_Area" localSheetId="3">様式１【経常ＪＶ用】!$A$1:$O$62</definedName>
    <definedName name="_xlnm.Print_Area" localSheetId="4">様式２!$A$1:$BP$61</definedName>
    <definedName name="_xlnm.Print_Area" localSheetId="5">様式３!$A$1:$AH$36</definedName>
    <definedName name="_xlnm.Print_Area" localSheetId="6">'様式４（対策なし）'!$A$1:$CG$50</definedName>
    <definedName name="_xlnm.Print_Titles" localSheetId="0">'評価項目(標準)'!$B:$M,'評価項目(標準)'!$1:$4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74" l="1"/>
  <c r="H49" i="74" l="1"/>
  <c r="H48" i="74"/>
  <c r="G49" i="74"/>
  <c r="G48" i="74"/>
  <c r="F48" i="74"/>
  <c r="E48" i="74"/>
  <c r="D48" i="74"/>
  <c r="D8" i="74"/>
  <c r="H48" i="66"/>
  <c r="H47" i="66"/>
  <c r="G48" i="66"/>
  <c r="G47" i="66"/>
  <c r="F47" i="66"/>
  <c r="E47" i="66"/>
  <c r="D47" i="66"/>
  <c r="D7" i="66"/>
  <c r="E52" i="66" l="1"/>
  <c r="L53" i="74" l="1"/>
  <c r="J53" i="74"/>
  <c r="M53" i="74" s="1"/>
  <c r="J52" i="66" l="1"/>
  <c r="H52" i="66"/>
  <c r="B52" i="66"/>
  <c r="U17" i="90" l="1"/>
  <c r="F12" i="66" l="1"/>
  <c r="G15" i="74"/>
  <c r="G16" i="74"/>
  <c r="G17" i="74"/>
  <c r="G18" i="74"/>
  <c r="G14" i="74"/>
  <c r="G13" i="66"/>
  <c r="F13" i="74"/>
  <c r="F10" i="74"/>
  <c r="G14" i="66"/>
  <c r="G15" i="66"/>
  <c r="G16" i="66"/>
  <c r="G17" i="66"/>
  <c r="K5" i="57"/>
  <c r="C19" i="66"/>
  <c r="K44" i="57"/>
  <c r="D19" i="66"/>
  <c r="U14" i="90"/>
  <c r="L38" i="74"/>
  <c r="J38" i="74"/>
  <c r="H38" i="74"/>
  <c r="H39" i="74"/>
  <c r="G38" i="74"/>
  <c r="G39" i="74"/>
  <c r="G36" i="74"/>
  <c r="G37" i="74"/>
  <c r="F38" i="74"/>
  <c r="E38" i="74"/>
  <c r="D38" i="74"/>
  <c r="L20" i="74"/>
  <c r="J20" i="74"/>
  <c r="H20" i="74"/>
  <c r="H21" i="74"/>
  <c r="G20" i="74"/>
  <c r="G21" i="74"/>
  <c r="F20" i="74"/>
  <c r="E20" i="74"/>
  <c r="D20" i="74"/>
  <c r="C20" i="74"/>
  <c r="J37" i="66"/>
  <c r="G37" i="66"/>
  <c r="G38" i="66"/>
  <c r="G36" i="66"/>
  <c r="G35" i="66"/>
  <c r="H37" i="66"/>
  <c r="H38" i="66"/>
  <c r="F37" i="66"/>
  <c r="E37" i="66"/>
  <c r="D37" i="66"/>
  <c r="J19" i="66"/>
  <c r="H19" i="66"/>
  <c r="H20" i="66"/>
  <c r="G19" i="66"/>
  <c r="G20" i="66"/>
  <c r="E19" i="66"/>
  <c r="F19" i="66"/>
  <c r="E10" i="74"/>
  <c r="H18" i="66"/>
  <c r="U16" i="90"/>
  <c r="AC27" i="89"/>
  <c r="J39" i="66"/>
  <c r="S56" i="89"/>
  <c r="AC54" i="89"/>
  <c r="L48" i="74"/>
  <c r="J48" i="74"/>
  <c r="H45" i="74"/>
  <c r="G45" i="74"/>
  <c r="F40" i="74"/>
  <c r="E40" i="74"/>
  <c r="L24" i="74"/>
  <c r="J24" i="74"/>
  <c r="J23" i="66"/>
  <c r="J49" i="66"/>
  <c r="H39" i="66"/>
  <c r="G39" i="66"/>
  <c r="F39" i="66"/>
  <c r="E39" i="66"/>
  <c r="U15" i="90"/>
  <c r="AC30" i="89"/>
  <c r="K51" i="57"/>
  <c r="L13" i="74"/>
  <c r="J13" i="74"/>
  <c r="H17" i="74"/>
  <c r="J12" i="66"/>
  <c r="H16" i="66"/>
  <c r="V56" i="89"/>
  <c r="V53" i="89"/>
  <c r="S53" i="89"/>
  <c r="AC51" i="89"/>
  <c r="V50" i="89"/>
  <c r="S50" i="89"/>
  <c r="AC48" i="89"/>
  <c r="V47" i="89"/>
  <c r="S47" i="89"/>
  <c r="AC45" i="89"/>
  <c r="V44" i="89"/>
  <c r="S44" i="89"/>
  <c r="AC42" i="89"/>
  <c r="V41" i="89"/>
  <c r="S41" i="89"/>
  <c r="AC39" i="89"/>
  <c r="V38" i="89"/>
  <c r="S38" i="89"/>
  <c r="AC36" i="89"/>
  <c r="V35" i="89"/>
  <c r="S35" i="89"/>
  <c r="AC33" i="89"/>
  <c r="V32" i="89"/>
  <c r="S32" i="89"/>
  <c r="E53" i="74"/>
  <c r="L40" i="74"/>
  <c r="M40" i="74" s="1"/>
  <c r="B6" i="74"/>
  <c r="C6" i="74"/>
  <c r="D6" i="74"/>
  <c r="E6" i="74"/>
  <c r="F6" i="74"/>
  <c r="G6" i="74"/>
  <c r="H6" i="74"/>
  <c r="J6" i="74"/>
  <c r="M6" i="74" s="1"/>
  <c r="G7" i="74"/>
  <c r="H7" i="74"/>
  <c r="E8" i="74"/>
  <c r="F8" i="74"/>
  <c r="G8" i="74"/>
  <c r="H8" i="74"/>
  <c r="J8" i="74"/>
  <c r="L8" i="74"/>
  <c r="G9" i="74"/>
  <c r="H9" i="74"/>
  <c r="G10" i="74"/>
  <c r="H10" i="74"/>
  <c r="J10" i="74"/>
  <c r="L10" i="74"/>
  <c r="G11" i="74"/>
  <c r="H11" i="74"/>
  <c r="G12" i="74"/>
  <c r="H12" i="74"/>
  <c r="C13" i="74"/>
  <c r="D13" i="74"/>
  <c r="H14" i="74"/>
  <c r="H15" i="74"/>
  <c r="H16" i="74"/>
  <c r="H18" i="74"/>
  <c r="G19" i="74"/>
  <c r="H19" i="74"/>
  <c r="C22" i="74"/>
  <c r="D22" i="74"/>
  <c r="E22" i="74"/>
  <c r="F22" i="74"/>
  <c r="G22" i="74"/>
  <c r="H22" i="74"/>
  <c r="J22" i="74"/>
  <c r="L22" i="74"/>
  <c r="G23" i="74"/>
  <c r="H23" i="74"/>
  <c r="D24" i="74"/>
  <c r="E24" i="74"/>
  <c r="F24" i="74"/>
  <c r="G24" i="74"/>
  <c r="H24" i="74"/>
  <c r="G25" i="74"/>
  <c r="H25" i="74"/>
  <c r="G26" i="74"/>
  <c r="M26" i="74"/>
  <c r="G27" i="74"/>
  <c r="G28" i="74"/>
  <c r="H28" i="74"/>
  <c r="M28" i="74"/>
  <c r="D29" i="74"/>
  <c r="E29" i="74"/>
  <c r="G29" i="74"/>
  <c r="H29" i="74"/>
  <c r="G30" i="74"/>
  <c r="H30" i="74"/>
  <c r="M30" i="74"/>
  <c r="G31" i="74"/>
  <c r="G32" i="74"/>
  <c r="M32" i="74"/>
  <c r="G33" i="74"/>
  <c r="H33" i="74"/>
  <c r="D34" i="74"/>
  <c r="E34" i="74"/>
  <c r="F34" i="74"/>
  <c r="G34" i="74"/>
  <c r="H34" i="74"/>
  <c r="J34" i="74"/>
  <c r="L34" i="74"/>
  <c r="G35" i="74"/>
  <c r="H35" i="74"/>
  <c r="D36" i="74"/>
  <c r="E36" i="74"/>
  <c r="F36" i="74"/>
  <c r="H36" i="74"/>
  <c r="J36" i="74"/>
  <c r="L36" i="74"/>
  <c r="H37" i="74"/>
  <c r="D40" i="74"/>
  <c r="G40" i="74"/>
  <c r="H40" i="74"/>
  <c r="G41" i="74"/>
  <c r="H41" i="74"/>
  <c r="G42" i="74"/>
  <c r="G44" i="74"/>
  <c r="B46" i="74"/>
  <c r="C46" i="74"/>
  <c r="D46" i="74"/>
  <c r="E46" i="74"/>
  <c r="F46" i="74"/>
  <c r="G46" i="74"/>
  <c r="H46" i="74"/>
  <c r="J46" i="74"/>
  <c r="L46" i="74"/>
  <c r="G47" i="74"/>
  <c r="H47" i="74"/>
  <c r="D50" i="74"/>
  <c r="E50" i="74"/>
  <c r="F50" i="74"/>
  <c r="G50" i="74"/>
  <c r="H50" i="74"/>
  <c r="J50" i="74"/>
  <c r="G51" i="74"/>
  <c r="H51" i="74"/>
  <c r="L50" i="74"/>
  <c r="G52" i="74"/>
  <c r="H52" i="74"/>
  <c r="B53" i="74"/>
  <c r="H53" i="74"/>
  <c r="B5" i="66"/>
  <c r="C5" i="66"/>
  <c r="D5" i="66"/>
  <c r="E5" i="66"/>
  <c r="F5" i="66"/>
  <c r="G5" i="66"/>
  <c r="H5" i="66"/>
  <c r="J5" i="66"/>
  <c r="G6" i="66"/>
  <c r="H6" i="66"/>
  <c r="E7" i="66"/>
  <c r="F7" i="66"/>
  <c r="G7" i="66"/>
  <c r="H7" i="66"/>
  <c r="J7" i="66"/>
  <c r="G8" i="66"/>
  <c r="H8" i="66"/>
  <c r="E9" i="66"/>
  <c r="F9" i="66"/>
  <c r="G9" i="66"/>
  <c r="H9" i="66"/>
  <c r="J9" i="66"/>
  <c r="G10" i="66"/>
  <c r="H10" i="66"/>
  <c r="G11" i="66"/>
  <c r="H11" i="66"/>
  <c r="C12" i="66"/>
  <c r="D12" i="66"/>
  <c r="H13" i="66"/>
  <c r="H14" i="66"/>
  <c r="H15" i="66"/>
  <c r="H17" i="66"/>
  <c r="G18" i="66"/>
  <c r="C21" i="66"/>
  <c r="D21" i="66"/>
  <c r="E21" i="66"/>
  <c r="F21" i="66"/>
  <c r="G21" i="66"/>
  <c r="H21" i="66"/>
  <c r="J21" i="66"/>
  <c r="G22" i="66"/>
  <c r="H22" i="66"/>
  <c r="D23" i="66"/>
  <c r="E23" i="66"/>
  <c r="F23" i="66"/>
  <c r="G23" i="66"/>
  <c r="H23" i="66"/>
  <c r="G24" i="66"/>
  <c r="H24" i="66"/>
  <c r="G25" i="66"/>
  <c r="G26" i="66"/>
  <c r="G27" i="66"/>
  <c r="H27" i="66"/>
  <c r="D28" i="66"/>
  <c r="E28" i="66"/>
  <c r="G28" i="66"/>
  <c r="H28" i="66"/>
  <c r="G29" i="66"/>
  <c r="H29" i="66"/>
  <c r="G30" i="66"/>
  <c r="G31" i="66"/>
  <c r="G32" i="66"/>
  <c r="H32" i="66"/>
  <c r="D33" i="66"/>
  <c r="E33" i="66"/>
  <c r="F33" i="66"/>
  <c r="G33" i="66"/>
  <c r="H33" i="66"/>
  <c r="J33" i="66"/>
  <c r="G34" i="66"/>
  <c r="H34" i="66"/>
  <c r="D35" i="66"/>
  <c r="E35" i="66"/>
  <c r="F35" i="66"/>
  <c r="H35" i="66"/>
  <c r="J35" i="66"/>
  <c r="H36" i="66"/>
  <c r="D39" i="66"/>
  <c r="G40" i="66"/>
  <c r="H40" i="66"/>
  <c r="G41" i="66"/>
  <c r="G43" i="66"/>
  <c r="G44" i="66"/>
  <c r="H44" i="66"/>
  <c r="B45" i="66"/>
  <c r="C45" i="66"/>
  <c r="D45" i="66"/>
  <c r="E45" i="66"/>
  <c r="F45" i="66"/>
  <c r="G45" i="66"/>
  <c r="H45" i="66"/>
  <c r="J45" i="66"/>
  <c r="G46" i="66"/>
  <c r="H46" i="66"/>
  <c r="J47" i="66"/>
  <c r="D49" i="66"/>
  <c r="E49" i="66"/>
  <c r="F49" i="66"/>
  <c r="G49" i="66"/>
  <c r="H49" i="66"/>
  <c r="G50" i="66"/>
  <c r="H50" i="66"/>
  <c r="G51" i="66"/>
  <c r="H51" i="66"/>
  <c r="J59" i="57"/>
  <c r="M50" i="74" l="1"/>
  <c r="M46" i="74"/>
  <c r="M38" i="74"/>
  <c r="M36" i="74"/>
  <c r="M34" i="74"/>
  <c r="M24" i="74"/>
  <c r="M22" i="74"/>
  <c r="M20" i="74"/>
  <c r="M13" i="74"/>
  <c r="M10" i="74"/>
  <c r="M8" i="74"/>
  <c r="M48" i="74"/>
  <c r="AC57" i="89"/>
  <c r="AC59" i="89" s="1"/>
  <c r="J58" i="57"/>
  <c r="L54" i="74"/>
  <c r="J54" i="74"/>
  <c r="Y14" i="90"/>
  <c r="J53" i="66"/>
  <c r="M54" i="74" l="1"/>
</calcChain>
</file>

<file path=xl/sharedStrings.xml><?xml version="1.0" encoding="utf-8"?>
<sst xmlns="http://schemas.openxmlformats.org/spreadsheetml/2006/main" count="458" uniqueCount="303">
  <si>
    <t>簡易型Ｂ</t>
  </si>
  <si>
    <r>
      <t>総合評価方式評価項目一覧　　【土木一式工事】　</t>
    </r>
    <r>
      <rPr>
        <b/>
        <sz val="20"/>
        <color indexed="8"/>
        <rFont val="ＭＳ Ｐゴシック"/>
        <family val="3"/>
        <charset val="128"/>
      </rPr>
      <t>除算方式</t>
    </r>
    <rPh sb="0" eb="2">
      <t>ソウゴウ</t>
    </rPh>
    <rPh sb="2" eb="4">
      <t>ヒョウカ</t>
    </rPh>
    <rPh sb="4" eb="6">
      <t>ホウシキ</t>
    </rPh>
    <rPh sb="6" eb="8">
      <t>ヒョウカ</t>
    </rPh>
    <rPh sb="8" eb="10">
      <t>コウモク</t>
    </rPh>
    <rPh sb="10" eb="12">
      <t>イチラン</t>
    </rPh>
    <rPh sb="15" eb="17">
      <t>ドボク</t>
    </rPh>
    <rPh sb="17" eb="19">
      <t>イッシキ</t>
    </rPh>
    <rPh sb="19" eb="21">
      <t>コウジ</t>
    </rPh>
    <rPh sb="23" eb="25">
      <t>ジョサン</t>
    </rPh>
    <rPh sb="25" eb="27">
      <t>ホウシキ</t>
    </rPh>
    <phoneticPr fontId="2"/>
  </si>
  <si>
    <t>工事名：</t>
    <phoneticPr fontId="2"/>
  </si>
  <si>
    <t>大項目</t>
    <rPh sb="0" eb="3">
      <t>ダイコウモク</t>
    </rPh>
    <phoneticPr fontId="2"/>
  </si>
  <si>
    <t>中項目</t>
    <rPh sb="0" eb="3">
      <t>チュウコウモク</t>
    </rPh>
    <phoneticPr fontId="2"/>
  </si>
  <si>
    <t>小項目</t>
    <rPh sb="0" eb="3">
      <t>ショウコウモク</t>
    </rPh>
    <phoneticPr fontId="2"/>
  </si>
  <si>
    <t>評価基準</t>
    <rPh sb="0" eb="2">
      <t>ヒョウカ</t>
    </rPh>
    <rPh sb="2" eb="4">
      <t>キジュン</t>
    </rPh>
    <phoneticPr fontId="2"/>
  </si>
  <si>
    <t>加算点</t>
    <rPh sb="0" eb="2">
      <t>カサン</t>
    </rPh>
    <rPh sb="2" eb="3">
      <t>テン</t>
    </rPh>
    <phoneticPr fontId="2"/>
  </si>
  <si>
    <t>様式</t>
    <rPh sb="0" eb="2">
      <t>ヨウシキ</t>
    </rPh>
    <phoneticPr fontId="2"/>
  </si>
  <si>
    <t>評価内容等</t>
    <rPh sb="0" eb="2">
      <t>ヒョウカ</t>
    </rPh>
    <rPh sb="2" eb="4">
      <t>ナイヨウ</t>
    </rPh>
    <rPh sb="4" eb="5">
      <t>トウ</t>
    </rPh>
    <phoneticPr fontId="2"/>
  </si>
  <si>
    <t>配点</t>
    <rPh sb="0" eb="2">
      <t>ハイテン</t>
    </rPh>
    <phoneticPr fontId="2"/>
  </si>
  <si>
    <t>小項目
配点</t>
    <rPh sb="0" eb="3">
      <t>ショウコウモク</t>
    </rPh>
    <rPh sb="4" eb="6">
      <t>ハイテン</t>
    </rPh>
    <phoneticPr fontId="2"/>
  </si>
  <si>
    <t>大項目
配点</t>
    <rPh sb="0" eb="1">
      <t>ダイ</t>
    </rPh>
    <rPh sb="1" eb="3">
      <t>コウモク</t>
    </rPh>
    <rPh sb="4" eb="6">
      <t>ハイテン</t>
    </rPh>
    <phoneticPr fontId="2"/>
  </si>
  <si>
    <t>企　業　の　能　力　等</t>
    <rPh sb="0" eb="1">
      <t>キ</t>
    </rPh>
    <rPh sb="2" eb="3">
      <t>ギョウ</t>
    </rPh>
    <rPh sb="6" eb="7">
      <t>ノウ</t>
    </rPh>
    <rPh sb="8" eb="9">
      <t>チカラ</t>
    </rPh>
    <rPh sb="10" eb="11">
      <t>トウ</t>
    </rPh>
    <phoneticPr fontId="2"/>
  </si>
  <si>
    <t>地域精通度・貢献度</t>
    <rPh sb="0" eb="1">
      <t>チイキ</t>
    </rPh>
    <rPh sb="1" eb="3">
      <t>セイツウ</t>
    </rPh>
    <rPh sb="3" eb="4">
      <t>ド</t>
    </rPh>
    <rPh sb="5" eb="8">
      <t>コウケンド</t>
    </rPh>
    <phoneticPr fontId="2"/>
  </si>
  <si>
    <t>地域精通度</t>
    <rPh sb="0" eb="2">
      <t>チイキ</t>
    </rPh>
    <rPh sb="2" eb="4">
      <t>セイツウ</t>
    </rPh>
    <rPh sb="4" eb="5">
      <t>ド</t>
    </rPh>
    <phoneticPr fontId="2"/>
  </si>
  <si>
    <t>本店等所在地</t>
    <rPh sb="0" eb="2">
      <t>ホンテン</t>
    </rPh>
    <rPh sb="2" eb="3">
      <t>トウ</t>
    </rPh>
    <rPh sb="3" eb="6">
      <t>ショザイチ</t>
    </rPh>
    <phoneticPr fontId="2"/>
  </si>
  <si>
    <t>様式１
様式２</t>
    <rPh sb="4" eb="6">
      <t>ヨウシキ</t>
    </rPh>
    <phoneticPr fontId="2"/>
  </si>
  <si>
    <t>無</t>
    <rPh sb="0" eb="1">
      <t>ム</t>
    </rPh>
    <phoneticPr fontId="2"/>
  </si>
  <si>
    <t>有</t>
    <rPh sb="0" eb="1">
      <t>ユウ</t>
    </rPh>
    <phoneticPr fontId="2"/>
  </si>
  <si>
    <t>　公共施設美化活動実績</t>
    <rPh sb="1" eb="3">
      <t>コウキョウ</t>
    </rPh>
    <rPh sb="3" eb="5">
      <t>シセツ</t>
    </rPh>
    <rPh sb="5" eb="7">
      <t>ビカ</t>
    </rPh>
    <rPh sb="7" eb="9">
      <t>カツドウ</t>
    </rPh>
    <rPh sb="9" eb="11">
      <t>ジッセキ</t>
    </rPh>
    <phoneticPr fontId="2"/>
  </si>
  <si>
    <t>有</t>
    <rPh sb="0" eb="1">
      <t>ア</t>
    </rPh>
    <phoneticPr fontId="2"/>
  </si>
  <si>
    <t>災害協定の評価</t>
    <rPh sb="0" eb="2">
      <t>サイガイ</t>
    </rPh>
    <rPh sb="2" eb="4">
      <t>キョウテイ</t>
    </rPh>
    <rPh sb="5" eb="7">
      <t>ヒョウカ</t>
    </rPh>
    <phoneticPr fontId="2"/>
  </si>
  <si>
    <t>災害協定１の実績あり</t>
    <rPh sb="0" eb="2">
      <t>サイガイ</t>
    </rPh>
    <rPh sb="2" eb="4">
      <t>キョウテイ</t>
    </rPh>
    <rPh sb="6" eb="8">
      <t>ジッセキ</t>
    </rPh>
    <phoneticPr fontId="2"/>
  </si>
  <si>
    <t>災害協定２の実績あり</t>
    <rPh sb="0" eb="2">
      <t>サイガイ</t>
    </rPh>
    <rPh sb="2" eb="4">
      <t>キョウテイ</t>
    </rPh>
    <rPh sb="6" eb="8">
      <t>ジッセキ</t>
    </rPh>
    <phoneticPr fontId="2"/>
  </si>
  <si>
    <t>実績なし</t>
    <rPh sb="0" eb="2">
      <t>ジッセキ</t>
    </rPh>
    <phoneticPr fontId="2"/>
  </si>
  <si>
    <t>社会貢献度</t>
    <rPh sb="0" eb="1">
      <t>シャカイ</t>
    </rPh>
    <rPh sb="1" eb="4">
      <t>コウケンド</t>
    </rPh>
    <phoneticPr fontId="2"/>
  </si>
  <si>
    <t>社会貢献度</t>
    <rPh sb="0" eb="2">
      <t>シャカイ</t>
    </rPh>
    <rPh sb="2" eb="5">
      <t>コウケンド</t>
    </rPh>
    <phoneticPr fontId="2"/>
  </si>
  <si>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⑧不当要求防止責任者講習の受講実績</t>
    <rPh sb="2" eb="5">
      <t>ジセダイ</t>
    </rPh>
    <rPh sb="5" eb="7">
      <t>イクセイ</t>
    </rPh>
    <rPh sb="7" eb="9">
      <t>シエン</t>
    </rPh>
    <rPh sb="9" eb="11">
      <t>カツドウ</t>
    </rPh>
    <rPh sb="11" eb="13">
      <t>ジッセキ</t>
    </rPh>
    <rPh sb="43" eb="45">
      <t>カンキョウ</t>
    </rPh>
    <rPh sb="56" eb="58">
      <t>ニンショウ</t>
    </rPh>
    <rPh sb="62" eb="64">
      <t>ジンケン</t>
    </rPh>
    <rPh sb="65" eb="66">
      <t>カン</t>
    </rPh>
    <rPh sb="68" eb="70">
      <t>トリクミ</t>
    </rPh>
    <rPh sb="70" eb="72">
      <t>ジッセキ</t>
    </rPh>
    <rPh sb="90" eb="92">
      <t>ショクギョウ</t>
    </rPh>
    <rPh sb="128" eb="132">
      <t>フトウヨウキュウ</t>
    </rPh>
    <rPh sb="132" eb="134">
      <t>ボウシ</t>
    </rPh>
    <rPh sb="134" eb="137">
      <t>セキニンシャ</t>
    </rPh>
    <rPh sb="137" eb="139">
      <t>コウシュウ</t>
    </rPh>
    <rPh sb="140" eb="142">
      <t>ジュコウ</t>
    </rPh>
    <rPh sb="142" eb="144">
      <t>ジッセキ</t>
    </rPh>
    <phoneticPr fontId="2"/>
  </si>
  <si>
    <t>左欄の①～⑧のうち、該当する項目数</t>
    <rPh sb="0" eb="1">
      <t>ヒダリ</t>
    </rPh>
    <rPh sb="1" eb="2">
      <t>ラン</t>
    </rPh>
    <rPh sb="10" eb="12">
      <t>ガイトウ</t>
    </rPh>
    <rPh sb="14" eb="17">
      <t>コウモクスウ</t>
    </rPh>
    <phoneticPr fontId="2"/>
  </si>
  <si>
    <t>５項目</t>
    <rPh sb="1" eb="3">
      <t>コウモク</t>
    </rPh>
    <phoneticPr fontId="2"/>
  </si>
  <si>
    <t>４項目</t>
    <rPh sb="1" eb="3">
      <t>コウモク</t>
    </rPh>
    <phoneticPr fontId="2"/>
  </si>
  <si>
    <t>３項目</t>
    <rPh sb="1" eb="3">
      <t>コウモク</t>
    </rPh>
    <phoneticPr fontId="2"/>
  </si>
  <si>
    <t>２項目</t>
    <rPh sb="1" eb="3">
      <t>コウモク</t>
    </rPh>
    <phoneticPr fontId="2"/>
  </si>
  <si>
    <t>１項目</t>
    <rPh sb="1" eb="3">
      <t>コウモク</t>
    </rPh>
    <phoneticPr fontId="2"/>
  </si>
  <si>
    <t>実績（認証取得）なし</t>
    <rPh sb="0" eb="2">
      <t>ジッセキ</t>
    </rPh>
    <rPh sb="3" eb="5">
      <t>ニンショウ</t>
    </rPh>
    <rPh sb="5" eb="7">
      <t>シュトク</t>
    </rPh>
    <phoneticPr fontId="2"/>
  </si>
  <si>
    <t>上記以外</t>
    <rPh sb="0" eb="2">
      <t>ジョウキ</t>
    </rPh>
    <rPh sb="2" eb="4">
      <t>イガイ</t>
    </rPh>
    <phoneticPr fontId="2"/>
  </si>
  <si>
    <t>企業の雇用に関する取組</t>
    <rPh sb="0" eb="1">
      <t>キギョウ</t>
    </rPh>
    <rPh sb="2" eb="4">
      <t>コヨウ</t>
    </rPh>
    <rPh sb="5" eb="6">
      <t>カン</t>
    </rPh>
    <rPh sb="8" eb="10">
      <t>トリクミ</t>
    </rPh>
    <phoneticPr fontId="2"/>
  </si>
  <si>
    <t>担い手確保・育成への 取組</t>
    <phoneticPr fontId="2"/>
  </si>
  <si>
    <t>取組①②いずれかの取組実績あり</t>
    <rPh sb="0" eb="2">
      <t>トリクミ</t>
    </rPh>
    <phoneticPr fontId="2"/>
  </si>
  <si>
    <t>実績なし</t>
    <phoneticPr fontId="2"/>
  </si>
  <si>
    <t>企業の技術力等</t>
    <rPh sb="0" eb="1">
      <t>キギョウ</t>
    </rPh>
    <rPh sb="2" eb="5">
      <t>ギジュツリョク</t>
    </rPh>
    <rPh sb="5" eb="6">
      <t>トウ</t>
    </rPh>
    <phoneticPr fontId="2"/>
  </si>
  <si>
    <t>工事実績</t>
    <rPh sb="0" eb="2">
      <t>コウジ</t>
    </rPh>
    <rPh sb="2" eb="4">
      <t>ジッセキ</t>
    </rPh>
    <phoneticPr fontId="2"/>
  </si>
  <si>
    <t>企業の工事実績</t>
    <rPh sb="0" eb="2">
      <t>キギョウ</t>
    </rPh>
    <rPh sb="3" eb="5">
      <t>コウジ</t>
    </rPh>
    <rPh sb="5" eb="7">
      <t>ジッセキ</t>
    </rPh>
    <phoneticPr fontId="2"/>
  </si>
  <si>
    <t>評価対象工事の実績なし</t>
    <rPh sb="0" eb="2">
      <t>ヒョウカ</t>
    </rPh>
    <rPh sb="2" eb="4">
      <t>タイショウ</t>
    </rPh>
    <rPh sb="4" eb="6">
      <t>コウジ</t>
    </rPh>
    <rPh sb="7" eb="9">
      <t>ジッセキ</t>
    </rPh>
    <phoneticPr fontId="2"/>
  </si>
  <si>
    <t>工事成績</t>
    <rPh sb="0" eb="2">
      <t>コウジ</t>
    </rPh>
    <rPh sb="2" eb="4">
      <t>セイセキ</t>
    </rPh>
    <phoneticPr fontId="2"/>
  </si>
  <si>
    <t>申告工事成績点又は総合点</t>
    <rPh sb="0" eb="2">
      <t>シンコク</t>
    </rPh>
    <rPh sb="2" eb="4">
      <t>コウジ</t>
    </rPh>
    <rPh sb="4" eb="6">
      <t>セイセキ</t>
    </rPh>
    <rPh sb="6" eb="7">
      <t>テン</t>
    </rPh>
    <rPh sb="7" eb="8">
      <t>マタ</t>
    </rPh>
    <rPh sb="9" eb="11">
      <t>ソウゴウ</t>
    </rPh>
    <rPh sb="11" eb="12">
      <t>テン</t>
    </rPh>
    <phoneticPr fontId="2"/>
  </si>
  <si>
    <t xml:space="preserve">申告工事成績点が　８５点以上　の場合 </t>
    <rPh sb="0" eb="2">
      <t>シンコク</t>
    </rPh>
    <rPh sb="2" eb="4">
      <t>コウジ</t>
    </rPh>
    <rPh sb="4" eb="6">
      <t>セイセキ</t>
    </rPh>
    <rPh sb="6" eb="7">
      <t>テン</t>
    </rPh>
    <rPh sb="11" eb="12">
      <t>テン</t>
    </rPh>
    <rPh sb="12" eb="14">
      <t>イジョウ</t>
    </rPh>
    <phoneticPr fontId="2"/>
  </si>
  <si>
    <r>
      <t xml:space="preserve">申告工事成績点が　７５点以上　８５点未満　の場合
</t>
    </r>
    <r>
      <rPr>
        <strike/>
        <sz val="12"/>
        <rFont val="ＭＳ Ｐゴシック"/>
        <family val="3"/>
        <charset val="128"/>
      </rPr>
      <t xml:space="preserve">
</t>
    </r>
    <r>
      <rPr>
        <sz val="12"/>
        <rFont val="ＭＳ Ｐゴシック"/>
        <family val="3"/>
        <charset val="128"/>
      </rPr>
      <t>計算式１ ＝ （申告工事成績点－７５点）＋１０点</t>
    </r>
    <rPh sb="11" eb="12">
      <t>テン</t>
    </rPh>
    <rPh sb="12" eb="14">
      <t>イジョウ</t>
    </rPh>
    <rPh sb="17" eb="18">
      <t>テン</t>
    </rPh>
    <rPh sb="18" eb="20">
      <t>ミマン</t>
    </rPh>
    <rPh sb="22" eb="24">
      <t>バアイ</t>
    </rPh>
    <rPh sb="34" eb="36">
      <t>シンコク</t>
    </rPh>
    <phoneticPr fontId="2"/>
  </si>
  <si>
    <t>～</t>
    <phoneticPr fontId="2"/>
  </si>
  <si>
    <t>申告工事成績点が　７５点未満　の場合</t>
    <rPh sb="11" eb="12">
      <t>テン</t>
    </rPh>
    <rPh sb="12" eb="14">
      <t>ミマン</t>
    </rPh>
    <rPh sb="16" eb="18">
      <t>バアイ</t>
    </rPh>
    <phoneticPr fontId="2"/>
  </si>
  <si>
    <t xml:space="preserve">総合点が　９７０点以上　の場合 </t>
    <rPh sb="8" eb="9">
      <t>テン</t>
    </rPh>
    <rPh sb="9" eb="11">
      <t>イジョウ</t>
    </rPh>
    <phoneticPr fontId="2"/>
  </si>
  <si>
    <t>総合点が　８４０点以上　９７０点未満　の場合
　　計算式２ ＝　（総合点－８４０）／（９７０－８４０）×１０</t>
    <rPh sb="0" eb="2">
      <t>ソウゴウ</t>
    </rPh>
    <rPh sb="2" eb="3">
      <t>テン</t>
    </rPh>
    <rPh sb="8" eb="9">
      <t>テン</t>
    </rPh>
    <rPh sb="9" eb="11">
      <t>イジョウ</t>
    </rPh>
    <rPh sb="15" eb="16">
      <t>テン</t>
    </rPh>
    <rPh sb="16" eb="18">
      <t>ミマン</t>
    </rPh>
    <rPh sb="20" eb="22">
      <t>バアイ</t>
    </rPh>
    <phoneticPr fontId="2"/>
  </si>
  <si>
    <t>総合点が　８４０点未満　の場合</t>
    <rPh sb="8" eb="9">
      <t>テン</t>
    </rPh>
    <rPh sb="9" eb="11">
      <t>ミマン</t>
    </rPh>
    <rPh sb="13" eb="15">
      <t>バアイ</t>
    </rPh>
    <phoneticPr fontId="2"/>
  </si>
  <si>
    <t>品質マネジメント</t>
    <rPh sb="0" eb="2">
      <t>ヒンシツ</t>
    </rPh>
    <phoneticPr fontId="2"/>
  </si>
  <si>
    <t>品質マネジメントシステムの認証</t>
    <rPh sb="0" eb="2">
      <t>ヒンシツ</t>
    </rPh>
    <rPh sb="13" eb="15">
      <t>ニンショウ</t>
    </rPh>
    <phoneticPr fontId="2"/>
  </si>
  <si>
    <t>当該工事の入札に参加する者が、ISO9000Sの認証を取得している場合に評価します。</t>
    <phoneticPr fontId="2"/>
  </si>
  <si>
    <t>無</t>
    <rPh sb="0" eb="1">
      <t>ナ</t>
    </rPh>
    <phoneticPr fontId="2"/>
  </si>
  <si>
    <t>労働安全衛生管理</t>
    <rPh sb="0" eb="2">
      <t>ロウドウ</t>
    </rPh>
    <rPh sb="2" eb="4">
      <t>アンゼン</t>
    </rPh>
    <phoneticPr fontId="2"/>
  </si>
  <si>
    <t>労働安全衛生マネジメントシステムの認証</t>
    <rPh sb="0" eb="2">
      <t>ロウドウ</t>
    </rPh>
    <rPh sb="2" eb="4">
      <t>アンゼン</t>
    </rPh>
    <rPh sb="4" eb="6">
      <t>エイセイ</t>
    </rPh>
    <rPh sb="17" eb="19">
      <t>ニンショウ</t>
    </rPh>
    <phoneticPr fontId="2"/>
  </si>
  <si>
    <r>
      <t>当該工事の入札に参加する者が、労働安全衛生マネジメントシステムガイドライン(建設業労働安全衛生マネジメントシステムガイドラインを含む）に沿った取</t>
    </r>
    <r>
      <rPr>
        <sz val="12"/>
        <rFont val="ＭＳ Ｐゴシック"/>
        <family val="3"/>
        <charset val="128"/>
      </rPr>
      <t>組</t>
    </r>
    <r>
      <rPr>
        <sz val="12"/>
        <rFont val="ＭＳ Ｐゴシック"/>
        <family val="3"/>
        <charset val="128"/>
      </rPr>
      <t>の認証を取得している場合に評価します。</t>
    </r>
    <rPh sb="15" eb="17">
      <t>ロウドウ</t>
    </rPh>
    <rPh sb="17" eb="19">
      <t>アンゼン</t>
    </rPh>
    <rPh sb="19" eb="21">
      <t>エイセイ</t>
    </rPh>
    <rPh sb="38" eb="40">
      <t>ケンセツ</t>
    </rPh>
    <rPh sb="40" eb="41">
      <t>ギョウ</t>
    </rPh>
    <rPh sb="41" eb="43">
      <t>ロウドウ</t>
    </rPh>
    <rPh sb="43" eb="45">
      <t>アンゼン</t>
    </rPh>
    <rPh sb="45" eb="47">
      <t>エイセイ</t>
    </rPh>
    <rPh sb="64" eb="65">
      <t>フク</t>
    </rPh>
    <rPh sb="68" eb="69">
      <t>ソ</t>
    </rPh>
    <rPh sb="71" eb="72">
      <t>ト</t>
    </rPh>
    <rPh sb="72" eb="73">
      <t>ク</t>
    </rPh>
    <rPh sb="74" eb="76">
      <t>ニンショウ</t>
    </rPh>
    <rPh sb="86" eb="88">
      <t>ヒョウカ</t>
    </rPh>
    <phoneticPr fontId="2"/>
  </si>
  <si>
    <t>災害時の
事業継続力</t>
    <rPh sb="0" eb="1">
      <t>サイガイ</t>
    </rPh>
    <rPh sb="1" eb="2">
      <t>ジ</t>
    </rPh>
    <rPh sb="5" eb="7">
      <t>ジギョウ</t>
    </rPh>
    <rPh sb="6" eb="8">
      <t>ケイゾク</t>
    </rPh>
    <rPh sb="8" eb="9">
      <t>リョク</t>
    </rPh>
    <phoneticPr fontId="2"/>
  </si>
  <si>
    <t>事業継続計画 （ＢＣＰ）策定の有無</t>
    <phoneticPr fontId="2"/>
  </si>
  <si>
    <t>当該工事の入札に参加する者が、三重県「建設企業における災害時の事業継続計画登録制度（三重県建設ＢＣＰ登録制度）」により、事業継続計画が登録されている場合に評価します。</t>
    <phoneticPr fontId="2"/>
  </si>
  <si>
    <t>受注工事高</t>
    <rPh sb="0" eb="2">
      <t>ジュチュウ</t>
    </rPh>
    <rPh sb="2" eb="4">
      <t>コウジ</t>
    </rPh>
    <rPh sb="4" eb="5">
      <t>ダカ</t>
    </rPh>
    <phoneticPr fontId="2"/>
  </si>
  <si>
    <t>１級技術者１人あたりの公共機関等発注の
契約金額２千５百万円以上の土木一式工事の契約金額</t>
    <rPh sb="1" eb="2">
      <t>キュウ</t>
    </rPh>
    <rPh sb="2" eb="5">
      <t>ギジュツシャ</t>
    </rPh>
    <rPh sb="6" eb="7">
      <t>ニン</t>
    </rPh>
    <rPh sb="11" eb="13">
      <t>コウキョウ</t>
    </rPh>
    <rPh sb="13" eb="15">
      <t>キカン</t>
    </rPh>
    <rPh sb="15" eb="16">
      <t>トウ</t>
    </rPh>
    <rPh sb="16" eb="18">
      <t>ハッチュウ</t>
    </rPh>
    <rPh sb="20" eb="22">
      <t>ケイヤク</t>
    </rPh>
    <rPh sb="22" eb="23">
      <t>キン</t>
    </rPh>
    <rPh sb="23" eb="24">
      <t>ガク</t>
    </rPh>
    <rPh sb="25" eb="26">
      <t>セン</t>
    </rPh>
    <rPh sb="27" eb="29">
      <t>ヒャクマン</t>
    </rPh>
    <rPh sb="29" eb="30">
      <t>エン</t>
    </rPh>
    <rPh sb="30" eb="32">
      <t>イジョウ</t>
    </rPh>
    <rPh sb="33" eb="35">
      <t>ドボク</t>
    </rPh>
    <rPh sb="35" eb="37">
      <t>イッシキ</t>
    </rPh>
    <rPh sb="37" eb="39">
      <t>コウジ</t>
    </rPh>
    <rPh sb="40" eb="42">
      <t>ケイヤク</t>
    </rPh>
    <rPh sb="42" eb="43">
      <t>キン</t>
    </rPh>
    <rPh sb="43" eb="44">
      <t>ガク</t>
    </rPh>
    <phoneticPr fontId="2"/>
  </si>
  <si>
    <t>５千万円未満　の場合</t>
    <rPh sb="1" eb="3">
      <t>センマン</t>
    </rPh>
    <rPh sb="3" eb="4">
      <t>エン</t>
    </rPh>
    <rPh sb="4" eb="6">
      <t>ミマン</t>
    </rPh>
    <rPh sb="8" eb="10">
      <t>バアイ</t>
    </rPh>
    <phoneticPr fontId="2"/>
  </si>
  <si>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Ｃ：当初契約における全体工期日数（受注した工事が余裕期間設定工事の場合、全体工期は契約工期（余裕期間も含めた工期）とします。）
　　　Ｄ：共同企業体工事の出資比率（単独工事の場合は、100%）
・「1級技術者数」は、当該業種（土木一式工事）に係る1級技術者とします。
・小規模、雪氷、地域維持型維持修繕等の業務委託は、評価の対象としません。
・加算点は、小数点以下切り捨てとします。
・当該業種（土木一式工事）に係る1級技術者がいない場合の加算点は０点です。</t>
    <rPh sb="106" eb="108">
      <t>ヒョウカ</t>
    </rPh>
    <rPh sb="386" eb="387">
      <t>カカ</t>
    </rPh>
    <rPh sb="424" eb="426">
      <t>ヒョウカ</t>
    </rPh>
    <rPh sb="471" eb="472">
      <t>カカ</t>
    </rPh>
    <phoneticPr fontId="2"/>
  </si>
  <si>
    <t>５千万円～１億５千万円未満　の場合
加算点　計算式３ ＝
１０ － 〔受注工事高－５千万円〕 × １０/１億円</t>
    <rPh sb="1" eb="3">
      <t>センマン</t>
    </rPh>
    <rPh sb="3" eb="4">
      <t>エン</t>
    </rPh>
    <rPh sb="11" eb="13">
      <t>ミマン</t>
    </rPh>
    <rPh sb="15" eb="17">
      <t>バアイ</t>
    </rPh>
    <phoneticPr fontId="2"/>
  </si>
  <si>
    <t>１億５千万円以上　の場合</t>
    <rPh sb="5" eb="6">
      <t>エン</t>
    </rPh>
    <rPh sb="6" eb="8">
      <t>イジョウ</t>
    </rPh>
    <rPh sb="10" eb="12">
      <t>バアイ</t>
    </rPh>
    <phoneticPr fontId="2"/>
  </si>
  <si>
    <t>技術者の能力</t>
    <rPh sb="0" eb="3">
      <t>ギジュツシャ</t>
    </rPh>
    <rPh sb="4" eb="6">
      <t>ノウリョク</t>
    </rPh>
    <phoneticPr fontId="2"/>
  </si>
  <si>
    <t>配置予定技術者の
工事実績</t>
    <rPh sb="0" eb="2">
      <t>ハイチ</t>
    </rPh>
    <rPh sb="2" eb="4">
      <t>ヨテイ</t>
    </rPh>
    <rPh sb="4" eb="7">
      <t>ギジュツシャ</t>
    </rPh>
    <rPh sb="9" eb="11">
      <t>コウジ</t>
    </rPh>
    <rPh sb="11" eb="13">
      <t>ジッセキ</t>
    </rPh>
    <phoneticPr fontId="2"/>
  </si>
  <si>
    <t>主任（監理）技術者又は
現場代理人としての工事実績</t>
    <rPh sb="0" eb="2">
      <t>シュニン</t>
    </rPh>
    <rPh sb="9" eb="10">
      <t>マタ</t>
    </rPh>
    <rPh sb="21" eb="23">
      <t>コウジ</t>
    </rPh>
    <phoneticPr fontId="2"/>
  </si>
  <si>
    <t>様式１
様式３</t>
    <phoneticPr fontId="2"/>
  </si>
  <si>
    <t>配置予定技術者のCPD（継続学習制度）取組実績</t>
    <phoneticPr fontId="2"/>
  </si>
  <si>
    <t>各団体が発行するCPDの取組実績</t>
    <rPh sb="12" eb="14">
      <t>トリクミ</t>
    </rPh>
    <phoneticPr fontId="2"/>
  </si>
  <si>
    <t>換算後の単位数の合計が推奨単位以上</t>
    <rPh sb="0" eb="2">
      <t>カンザン</t>
    </rPh>
    <rPh sb="2" eb="3">
      <t>ゴ</t>
    </rPh>
    <rPh sb="4" eb="7">
      <t>タンイスウ</t>
    </rPh>
    <rPh sb="8" eb="10">
      <t>ゴウケイ</t>
    </rPh>
    <rPh sb="11" eb="13">
      <t>スイショウ</t>
    </rPh>
    <rPh sb="13" eb="15">
      <t>タンイ</t>
    </rPh>
    <rPh sb="15" eb="17">
      <t>イジョウ</t>
    </rPh>
    <phoneticPr fontId="2"/>
  </si>
  <si>
    <t>換算後の単位数の合計が推奨単位の1/2以上</t>
    <rPh sb="11" eb="13">
      <t>スイショウ</t>
    </rPh>
    <rPh sb="13" eb="15">
      <t>タンイ</t>
    </rPh>
    <rPh sb="19" eb="21">
      <t>イジョウ</t>
    </rPh>
    <phoneticPr fontId="2"/>
  </si>
  <si>
    <t>換算後の単位数の合計が推奨単位の1/2未満</t>
    <rPh sb="19" eb="21">
      <t>ミマン</t>
    </rPh>
    <phoneticPr fontId="2"/>
  </si>
  <si>
    <t>技術提案等</t>
    <rPh sb="0" eb="2">
      <t>ギジュツ</t>
    </rPh>
    <rPh sb="2" eb="4">
      <t>テイアン</t>
    </rPh>
    <rPh sb="4" eb="5">
      <t>トウ</t>
    </rPh>
    <phoneticPr fontId="2"/>
  </si>
  <si>
    <t>特記課題</t>
    <rPh sb="0" eb="2">
      <t>トッキ</t>
    </rPh>
    <rPh sb="1" eb="2">
      <t>トッキ</t>
    </rPh>
    <phoneticPr fontId="2"/>
  </si>
  <si>
    <t>各項目</t>
    <rPh sb="0" eb="1">
      <t>カク</t>
    </rPh>
    <rPh sb="1" eb="3">
      <t>コウモク</t>
    </rPh>
    <phoneticPr fontId="2"/>
  </si>
  <si>
    <r>
      <t xml:space="preserve">60
</t>
    </r>
    <r>
      <rPr>
        <sz val="12"/>
        <color indexed="8"/>
        <rFont val="ＭＳ Ｐゴシック"/>
        <family val="3"/>
        <charset val="128"/>
      </rPr>
      <t>(最大20点/項目×３項目)</t>
    </r>
    <rPh sb="4" eb="6">
      <t>サイダイ</t>
    </rPh>
    <rPh sb="8" eb="9">
      <t>テン</t>
    </rPh>
    <rPh sb="10" eb="12">
      <t>コウモク</t>
    </rPh>
    <rPh sb="14" eb="16">
      <t>コウモク</t>
    </rPh>
    <phoneticPr fontId="2"/>
  </si>
  <si>
    <t>優れている</t>
    <rPh sb="0" eb="1">
      <t>スグ</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</si>
  <si>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</si>
  <si>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</si>
  <si>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</si>
  <si>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技術提案
(対策なし型)</t>
    <rPh sb="0" eb="2">
      <t>ギジュツ</t>
    </rPh>
    <rPh sb="2" eb="4">
      <t>テイアン</t>
    </rPh>
    <rPh sb="6" eb="8">
      <t>タイサク</t>
    </rPh>
    <rPh sb="10" eb="11">
      <t>ガタ</t>
    </rPh>
    <phoneticPr fontId="2"/>
  </si>
  <si>
    <t>各項目あたりの評価基準・加算点</t>
    <rPh sb="0" eb="1">
      <t>カク</t>
    </rPh>
    <rPh sb="1" eb="3">
      <t>コウモク</t>
    </rPh>
    <rPh sb="7" eb="9">
      <t>ヒョウカ</t>
    </rPh>
    <rPh sb="9" eb="11">
      <t>キジュン</t>
    </rPh>
    <rPh sb="12" eb="14">
      <t>カサン</t>
    </rPh>
    <rPh sb="14" eb="15">
      <t>テン</t>
    </rPh>
    <phoneticPr fontId="2"/>
  </si>
  <si>
    <r>
      <t>様式４</t>
    </r>
    <r>
      <rPr>
        <sz val="12"/>
        <color indexed="8"/>
        <rFont val="ＭＳ Ｐゴシック"/>
        <family val="3"/>
        <charset val="128"/>
      </rPr>
      <t/>
    </r>
    <phoneticPr fontId="2"/>
  </si>
  <si>
    <t>総合評価方式の不履行による
加算点の減点</t>
    <rPh sb="0" eb="2">
      <t>ソウゴウ</t>
    </rPh>
    <rPh sb="14" eb="16">
      <t>カサン</t>
    </rPh>
    <rPh sb="16" eb="17">
      <t>テン</t>
    </rPh>
    <phoneticPr fontId="2"/>
  </si>
  <si>
    <t>△　換算前
加算点満点
×1割
×件数</t>
    <rPh sb="2" eb="4">
      <t>カンサン</t>
    </rPh>
    <rPh sb="4" eb="5">
      <t>マエ</t>
    </rPh>
    <phoneticPr fontId="2"/>
  </si>
  <si>
    <t>様式１</t>
    <phoneticPr fontId="2"/>
  </si>
  <si>
    <t>換算前
加算点
満点</t>
    <rPh sb="0" eb="2">
      <t>カンサン</t>
    </rPh>
    <rPh sb="2" eb="3">
      <t>マエ</t>
    </rPh>
    <rPh sb="4" eb="6">
      <t>カサン</t>
    </rPh>
    <rPh sb="6" eb="7">
      <t>テン</t>
    </rPh>
    <rPh sb="8" eb="10">
      <t>マンテン</t>
    </rPh>
    <phoneticPr fontId="2"/>
  </si>
  <si>
    <t>※技術資料の作成方法及び提出資料は、「技術資料作成上の留意事項」を必ず確認してください。</t>
    <rPh sb="3" eb="5">
      <t>シリョウ</t>
    </rPh>
    <rPh sb="6" eb="8">
      <t>サクセイ</t>
    </rPh>
    <rPh sb="8" eb="10">
      <t>ホウホウ</t>
    </rPh>
    <rPh sb="10" eb="11">
      <t>オヨ</t>
    </rPh>
    <rPh sb="12" eb="14">
      <t>テイシュツ</t>
    </rPh>
    <rPh sb="14" eb="16">
      <t>シリョウ</t>
    </rPh>
    <phoneticPr fontId="2"/>
  </si>
  <si>
    <t>加算点
満点</t>
    <rPh sb="0" eb="2">
      <t>カサン</t>
    </rPh>
    <rPh sb="2" eb="3">
      <t>テン</t>
    </rPh>
    <rPh sb="4" eb="6">
      <t>マンテン</t>
    </rPh>
    <phoneticPr fontId="2"/>
  </si>
  <si>
    <t>※換算時、小数第３位以下切り捨てとします。</t>
    <phoneticPr fontId="2"/>
  </si>
  <si>
    <t>当該工事で、技術資料又は施工体制確認資料に記載の内容に不履行があった場合の取り扱い</t>
    <rPh sb="0" eb="2">
      <t>トウガイ</t>
    </rPh>
    <rPh sb="6" eb="8">
      <t>ギジュツ</t>
    </rPh>
    <rPh sb="8" eb="10">
      <t>シリョウ</t>
    </rPh>
    <rPh sb="10" eb="11">
      <t>マタ</t>
    </rPh>
    <rPh sb="21" eb="23">
      <t>キサイ</t>
    </rPh>
    <rPh sb="24" eb="26">
      <t>ナイヨウ</t>
    </rPh>
    <phoneticPr fontId="2"/>
  </si>
  <si>
    <t>令和　　年　　月　　日</t>
    <rPh sb="0" eb="1">
      <t>レイ</t>
    </rPh>
    <rPh sb="1" eb="2">
      <t>ワ</t>
    </rPh>
    <rPh sb="4" eb="5">
      <t>ネン</t>
    </rPh>
    <rPh sb="7" eb="8">
      <t>ツキ</t>
    </rPh>
    <rPh sb="10" eb="11">
      <t>ヒ</t>
    </rPh>
    <phoneticPr fontId="2"/>
  </si>
  <si>
    <t>技　術　資　料　届　出　書</t>
    <rPh sb="0" eb="1">
      <t>ワザ</t>
    </rPh>
    <rPh sb="2" eb="3">
      <t>ジュツ</t>
    </rPh>
    <rPh sb="4" eb="5">
      <t>シ</t>
    </rPh>
    <rPh sb="6" eb="7">
      <t>リョウ</t>
    </rPh>
    <rPh sb="8" eb="9">
      <t>トドケ</t>
    </rPh>
    <rPh sb="10" eb="11">
      <t>デ</t>
    </rPh>
    <rPh sb="12" eb="13">
      <t>ショ</t>
    </rPh>
    <phoneticPr fontId="2"/>
  </si>
  <si>
    <t>住　所</t>
    <rPh sb="0" eb="1">
      <t>ジュウ</t>
    </rPh>
    <rPh sb="2" eb="3">
      <t>ショ</t>
    </rPh>
    <phoneticPr fontId="2"/>
  </si>
  <si>
    <t>会社名</t>
    <rPh sb="0" eb="2">
      <t>カイシャ</t>
    </rPh>
    <rPh sb="2" eb="3">
      <t>ナ</t>
    </rPh>
    <phoneticPr fontId="2"/>
  </si>
  <si>
    <t>代表者氏名</t>
    <rPh sb="0" eb="3">
      <t>ダイヒョウシャ</t>
    </rPh>
    <rPh sb="3" eb="5">
      <t>シメイ</t>
    </rPh>
    <phoneticPr fontId="2"/>
  </si>
  <si>
    <t>工 事 名</t>
    <rPh sb="0" eb="1">
      <t>コウ</t>
    </rPh>
    <rPh sb="2" eb="3">
      <t>コト</t>
    </rPh>
    <rPh sb="4" eb="5">
      <t>メイ</t>
    </rPh>
    <phoneticPr fontId="2"/>
  </si>
  <si>
    <t>：</t>
    <phoneticPr fontId="2"/>
  </si>
  <si>
    <t>　上記工事の技術資料を提出します。なお、地方自治法施行令（昭和22年政令第16号）</t>
    <rPh sb="1" eb="3">
      <t>ジョウキ</t>
    </rPh>
    <rPh sb="3" eb="5">
      <t>コウジ</t>
    </rPh>
    <rPh sb="6" eb="8">
      <t>ギジュツ</t>
    </rPh>
    <rPh sb="8" eb="10">
      <t>シリョウ</t>
    </rPh>
    <rPh sb="11" eb="13">
      <t>テイシュツ</t>
    </rPh>
    <rPh sb="20" eb="22">
      <t>チホウ</t>
    </rPh>
    <rPh sb="22" eb="24">
      <t>ジチ</t>
    </rPh>
    <rPh sb="24" eb="25">
      <t>ホウ</t>
    </rPh>
    <rPh sb="25" eb="27">
      <t>セコウ</t>
    </rPh>
    <rPh sb="27" eb="28">
      <t>レイ</t>
    </rPh>
    <rPh sb="29" eb="31">
      <t>ショウワ</t>
    </rPh>
    <rPh sb="33" eb="34">
      <t>ネン</t>
    </rPh>
    <rPh sb="34" eb="36">
      <t>セイレイ</t>
    </rPh>
    <rPh sb="36" eb="37">
      <t>ダイ</t>
    </rPh>
    <rPh sb="39" eb="40">
      <t>ゴウ</t>
    </rPh>
    <phoneticPr fontId="2"/>
  </si>
  <si>
    <t>第167条の4の規定に該当する者でないこと並びに確認資料の内容は、事実と相違ない</t>
    <rPh sb="0" eb="1">
      <t>ダイ</t>
    </rPh>
    <rPh sb="4" eb="5">
      <t>ジョウ</t>
    </rPh>
    <rPh sb="8" eb="10">
      <t>キテイ</t>
    </rPh>
    <rPh sb="11" eb="13">
      <t>ガイトウ</t>
    </rPh>
    <rPh sb="15" eb="16">
      <t>モノ</t>
    </rPh>
    <rPh sb="21" eb="22">
      <t>ナラ</t>
    </rPh>
    <rPh sb="24" eb="26">
      <t>カクニン</t>
    </rPh>
    <rPh sb="26" eb="28">
      <t>シリョウ</t>
    </rPh>
    <rPh sb="29" eb="31">
      <t>ナイヨウ</t>
    </rPh>
    <rPh sb="33" eb="35">
      <t>ジジツ</t>
    </rPh>
    <rPh sb="36" eb="38">
      <t>ソウイ</t>
    </rPh>
    <phoneticPr fontId="2"/>
  </si>
  <si>
    <t>ことを誓約します。問い合わせ先は次のとおりです。</t>
    <rPh sb="3" eb="5">
      <t>セイヤク</t>
    </rPh>
    <rPh sb="9" eb="10">
      <t>ト</t>
    </rPh>
    <rPh sb="11" eb="12">
      <t>ア</t>
    </rPh>
    <rPh sb="14" eb="15">
      <t>サキ</t>
    </rPh>
    <rPh sb="16" eb="17">
      <t>ツギ</t>
    </rPh>
    <phoneticPr fontId="2"/>
  </si>
  <si>
    <t>【問い合わせ先】</t>
    <rPh sb="1" eb="2">
      <t>ト</t>
    </rPh>
    <rPh sb="3" eb="4">
      <t>ア</t>
    </rPh>
    <rPh sb="6" eb="7">
      <t>サキ</t>
    </rPh>
    <phoneticPr fontId="2"/>
  </si>
  <si>
    <t>担当者</t>
    <rPh sb="0" eb="3">
      <t>タントウシャ</t>
    </rPh>
    <phoneticPr fontId="2"/>
  </si>
  <si>
    <t>○○　○○</t>
    <phoneticPr fontId="2"/>
  </si>
  <si>
    <t>部　署</t>
    <rPh sb="0" eb="1">
      <t>ブ</t>
    </rPh>
    <rPh sb="2" eb="3">
      <t>ショ</t>
    </rPh>
    <phoneticPr fontId="2"/>
  </si>
  <si>
    <t>○○本店　○○部　○○課</t>
    <rPh sb="2" eb="4">
      <t>ホンテン</t>
    </rPh>
    <rPh sb="7" eb="8">
      <t>ブ</t>
    </rPh>
    <rPh sb="11" eb="12">
      <t>カ</t>
    </rPh>
    <phoneticPr fontId="2"/>
  </si>
  <si>
    <t>○○県○○市○○</t>
    <rPh sb="2" eb="3">
      <t>ケン</t>
    </rPh>
    <rPh sb="5" eb="6">
      <t>シ</t>
    </rPh>
    <phoneticPr fontId="2"/>
  </si>
  <si>
    <t>電話番号</t>
    <rPh sb="0" eb="2">
      <t>デンワ</t>
    </rPh>
    <rPh sb="2" eb="4">
      <t>バンゴウ</t>
    </rPh>
    <phoneticPr fontId="2"/>
  </si>
  <si>
    <t>＊＊＊－＊＊＊＊－＊＊＊＊</t>
    <phoneticPr fontId="2"/>
  </si>
  <si>
    <t>ＦＡＸ</t>
    <phoneticPr fontId="2"/>
  </si>
  <si>
    <t>Ｅ-mail</t>
    <phoneticPr fontId="2"/>
  </si>
  <si>
    <t>(様式１）　加算点申告書</t>
    <rPh sb="1" eb="3">
      <t>ヨウシキ</t>
    </rPh>
    <rPh sb="6" eb="8">
      <t>カサン</t>
    </rPh>
    <rPh sb="8" eb="9">
      <t>テン</t>
    </rPh>
    <rPh sb="9" eb="12">
      <t>シンコクショ</t>
    </rPh>
    <phoneticPr fontId="2"/>
  </si>
  <si>
    <t>評価基準</t>
    <rPh sb="0" eb="1">
      <t>ヒョウカ</t>
    </rPh>
    <rPh sb="1" eb="3">
      <t>キジュン</t>
    </rPh>
    <phoneticPr fontId="2"/>
  </si>
  <si>
    <t>各評価項目の
自己評価</t>
    <rPh sb="0" eb="1">
      <t>カク</t>
    </rPh>
    <rPh sb="1" eb="3">
      <t>ヒョウカ</t>
    </rPh>
    <rPh sb="3" eb="5">
      <t>コウモク</t>
    </rPh>
    <rPh sb="7" eb="9">
      <t>ジコ</t>
    </rPh>
    <rPh sb="9" eb="11">
      <t>ヒョウカ</t>
    </rPh>
    <phoneticPr fontId="2"/>
  </si>
  <si>
    <t>自己
加算点</t>
    <rPh sb="0" eb="1">
      <t>ジコ</t>
    </rPh>
    <rPh sb="3" eb="5">
      <t>カサン</t>
    </rPh>
    <rPh sb="5" eb="6">
      <t>テン</t>
    </rPh>
    <phoneticPr fontId="2"/>
  </si>
  <si>
    <t>基準</t>
    <rPh sb="0" eb="2">
      <t>キジュン</t>
    </rPh>
    <phoneticPr fontId="2"/>
  </si>
  <si>
    <r>
      <t xml:space="preserve">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t>
    </r>
    <r>
      <rPr>
        <sz val="11"/>
        <rFont val="ＭＳ Ｐゴシック"/>
        <family val="3"/>
        <charset val="128"/>
      </rPr>
      <t>⑧不当要求防止責任者講習の受講実績</t>
    </r>
    <phoneticPr fontId="2"/>
  </si>
  <si>
    <r>
      <t>左欄の①～</t>
    </r>
    <r>
      <rPr>
        <sz val="11"/>
        <rFont val="ＭＳ Ｐゴシック"/>
        <family val="3"/>
        <charset val="128"/>
      </rPr>
      <t>⑧のうち、該当する項目数</t>
    </r>
    <phoneticPr fontId="2"/>
  </si>
  <si>
    <t>【申告工事成績点】</t>
    <rPh sb="1" eb="3">
      <t>シンコク</t>
    </rPh>
    <rPh sb="3" eb="5">
      <t>コウジ</t>
    </rPh>
    <rPh sb="5" eb="7">
      <t>セイセキ</t>
    </rPh>
    <rPh sb="7" eb="8">
      <t>テン</t>
    </rPh>
    <phoneticPr fontId="2"/>
  </si>
  <si>
    <t>【総合点】</t>
    <rPh sb="1" eb="3">
      <t>ソウゴウ</t>
    </rPh>
    <rPh sb="3" eb="4">
      <t>テン</t>
    </rPh>
    <phoneticPr fontId="2"/>
  </si>
  <si>
    <t>【受注工事高】</t>
    <rPh sb="1" eb="3">
      <t>ジュチュウ</t>
    </rPh>
    <rPh sb="3" eb="5">
      <t>コウジ</t>
    </rPh>
    <rPh sb="5" eb="6">
      <t>ダカ</t>
    </rPh>
    <phoneticPr fontId="2"/>
  </si>
  <si>
    <t>合計</t>
    <rPh sb="0" eb="2">
      <t>ゴウケイ</t>
    </rPh>
    <phoneticPr fontId="2"/>
  </si>
  <si>
    <t>【記入上の注意】</t>
    <rPh sb="1" eb="3">
      <t>キニュウ</t>
    </rPh>
    <rPh sb="3" eb="4">
      <t>ジョウ</t>
    </rPh>
    <rPh sb="5" eb="7">
      <t>チュウイ</t>
    </rPh>
    <phoneticPr fontId="11"/>
  </si>
  <si>
    <t>・</t>
    <phoneticPr fontId="11"/>
  </si>
  <si>
    <t>黄色着色のセルは、該当する数値を直接入力してください。加算点は、自動計算により表示されます。</t>
    <rPh sb="0" eb="2">
      <t>キイロ</t>
    </rPh>
    <rPh sb="2" eb="4">
      <t>チャクショク</t>
    </rPh>
    <rPh sb="9" eb="11">
      <t>ガイトウ</t>
    </rPh>
    <rPh sb="13" eb="15">
      <t>スウチ</t>
    </rPh>
    <rPh sb="16" eb="18">
      <t>チョクセツ</t>
    </rPh>
    <rPh sb="18" eb="20">
      <t>ニュウリョク</t>
    </rPh>
    <rPh sb="27" eb="29">
      <t>カサン</t>
    </rPh>
    <rPh sb="29" eb="30">
      <t>テン</t>
    </rPh>
    <rPh sb="32" eb="34">
      <t>ジドウ</t>
    </rPh>
    <rPh sb="34" eb="36">
      <t>ケイサン</t>
    </rPh>
    <rPh sb="39" eb="41">
      <t>ヒョウジ</t>
    </rPh>
    <phoneticPr fontId="11"/>
  </si>
  <si>
    <t>橙色着色のセルは、セル中から該当する項目を選択してください。加算点は、選択した内容に応じて自動で表示されます。</t>
    <rPh sb="0" eb="2">
      <t>ダイダイイロ</t>
    </rPh>
    <rPh sb="2" eb="4">
      <t>チャクショク</t>
    </rPh>
    <rPh sb="11" eb="12">
      <t>チュウ</t>
    </rPh>
    <rPh sb="14" eb="16">
      <t>ガイトウ</t>
    </rPh>
    <rPh sb="18" eb="20">
      <t>コウモク</t>
    </rPh>
    <rPh sb="21" eb="23">
      <t>センタク</t>
    </rPh>
    <rPh sb="30" eb="32">
      <t>カサン</t>
    </rPh>
    <rPh sb="32" eb="33">
      <t>テン</t>
    </rPh>
    <rPh sb="35" eb="37">
      <t>センタク</t>
    </rPh>
    <rPh sb="39" eb="41">
      <t>ナイヨウ</t>
    </rPh>
    <rPh sb="42" eb="43">
      <t>オウ</t>
    </rPh>
    <rPh sb="45" eb="47">
      <t>ジドウ</t>
    </rPh>
    <rPh sb="48" eb="50">
      <t>ヒョウジ</t>
    </rPh>
    <phoneticPr fontId="11"/>
  </si>
  <si>
    <t>・</t>
    <phoneticPr fontId="2"/>
  </si>
  <si>
    <t>評価項目及び評価基準の詳細については、「評価項目一覧」及び「技術資料作成上の留意事項」で確認してください。</t>
    <rPh sb="0" eb="2">
      <t>ヒョウカ</t>
    </rPh>
    <rPh sb="2" eb="4">
      <t>コウモク</t>
    </rPh>
    <rPh sb="4" eb="5">
      <t>オヨ</t>
    </rPh>
    <rPh sb="6" eb="8">
      <t>ヒョウカ</t>
    </rPh>
    <rPh sb="8" eb="10">
      <t>キジュン</t>
    </rPh>
    <rPh sb="11" eb="13">
      <t>ショウサイ</t>
    </rPh>
    <rPh sb="20" eb="22">
      <t>ヒョウカ</t>
    </rPh>
    <rPh sb="22" eb="24">
      <t>コウモク</t>
    </rPh>
    <rPh sb="24" eb="26">
      <t>イチラン</t>
    </rPh>
    <rPh sb="27" eb="28">
      <t>オヨ</t>
    </rPh>
    <rPh sb="30" eb="32">
      <t>ギジュツ</t>
    </rPh>
    <rPh sb="32" eb="34">
      <t>シリョウ</t>
    </rPh>
    <rPh sb="34" eb="36">
      <t>サクセイ</t>
    </rPh>
    <rPh sb="36" eb="37">
      <t>ジョウ</t>
    </rPh>
    <rPh sb="38" eb="40">
      <t>リュウイ</t>
    </rPh>
    <rPh sb="40" eb="42">
      <t>ジコウ</t>
    </rPh>
    <rPh sb="44" eb="46">
      <t>カクニン</t>
    </rPh>
    <phoneticPr fontId="2"/>
  </si>
  <si>
    <t>このシートは「評価項目一覧」とリンクしています。自己加算点が表示されていない場合は評価しません。</t>
    <rPh sb="7" eb="9">
      <t>ヒョウカ</t>
    </rPh>
    <rPh sb="9" eb="11">
      <t>コウモク</t>
    </rPh>
    <rPh sb="11" eb="13">
      <t>イチラン</t>
    </rPh>
    <rPh sb="24" eb="26">
      <t>ジコ</t>
    </rPh>
    <rPh sb="26" eb="28">
      <t>カサン</t>
    </rPh>
    <rPh sb="28" eb="29">
      <t>テン</t>
    </rPh>
    <rPh sb="30" eb="32">
      <t>ヒョウジ</t>
    </rPh>
    <rPh sb="38" eb="40">
      <t>バアイ</t>
    </rPh>
    <rPh sb="41" eb="43">
      <t>ヒョウカ</t>
    </rPh>
    <phoneticPr fontId="2"/>
  </si>
  <si>
    <t>評価基準</t>
  </si>
  <si>
    <t>構成員Ａの評価</t>
  </si>
  <si>
    <t>構成員Ｂの評価</t>
  </si>
  <si>
    <t>経常ＪＶの評価</t>
  </si>
  <si>
    <t>配点</t>
  </si>
  <si>
    <t>基準</t>
  </si>
  <si>
    <t>各評価項目の
自己評価</t>
  </si>
  <si>
    <t>自己
加算点</t>
    <phoneticPr fontId="2"/>
  </si>
  <si>
    <t>自己
加算点</t>
  </si>
  <si>
    <t>―</t>
    <phoneticPr fontId="2"/>
  </si>
  <si>
    <t>―</t>
  </si>
  <si>
    <t>このシートは「評価項目一覧」とリンクしています。自己加算点が表示されていない場合は評価しません。</t>
    <phoneticPr fontId="2"/>
  </si>
  <si>
    <t>（様式２）　地域精通度・社会貢献度・企業の技術力等に関する技術資料</t>
    <rPh sb="1" eb="3">
      <t>ヨウシキ</t>
    </rPh>
    <rPh sb="12" eb="14">
      <t>シャカイ</t>
    </rPh>
    <rPh sb="14" eb="17">
      <t>コウケンド</t>
    </rPh>
    <rPh sb="18" eb="20">
      <t>キギョウ</t>
    </rPh>
    <rPh sb="21" eb="24">
      <t>ギジュツリョク</t>
    </rPh>
    <rPh sb="24" eb="25">
      <t>トウ</t>
    </rPh>
    <phoneticPr fontId="2"/>
  </si>
  <si>
    <t>※本頁は（様式２）の注意事項となっています。提出の必要はありません。</t>
    <rPh sb="1" eb="2">
      <t>ホン</t>
    </rPh>
    <rPh sb="2" eb="3">
      <t>ページ</t>
    </rPh>
    <rPh sb="5" eb="7">
      <t>ヨウシキ</t>
    </rPh>
    <rPh sb="10" eb="12">
      <t>チュウイ</t>
    </rPh>
    <rPh sb="12" eb="14">
      <t>ジコウ</t>
    </rPh>
    <rPh sb="22" eb="24">
      <t>テイシュツ</t>
    </rPh>
    <rPh sb="25" eb="27">
      <t>ヒツヨウ</t>
    </rPh>
    <phoneticPr fontId="2"/>
  </si>
  <si>
    <t>会社名</t>
    <rPh sb="0" eb="3">
      <t>カイシャメイ</t>
    </rPh>
    <phoneticPr fontId="2"/>
  </si>
  <si>
    <t>【地域精通度】</t>
    <rPh sb="1" eb="3">
      <t>チイキ</t>
    </rPh>
    <rPh sb="3" eb="5">
      <t>セイツウ</t>
    </rPh>
    <rPh sb="5" eb="6">
      <t>ド</t>
    </rPh>
    <phoneticPr fontId="2"/>
  </si>
  <si>
    <t>【地域精通度の注意事項】</t>
    <rPh sb="1" eb="3">
      <t>チイキ</t>
    </rPh>
    <rPh sb="3" eb="5">
      <t>セイツウ</t>
    </rPh>
    <rPh sb="5" eb="6">
      <t>ド</t>
    </rPh>
    <phoneticPr fontId="2"/>
  </si>
  <si>
    <t>本店所在地</t>
    <rPh sb="0" eb="2">
      <t>ホンテン</t>
    </rPh>
    <rPh sb="2" eb="5">
      <t>ショザイチ</t>
    </rPh>
    <phoneticPr fontId="2"/>
  </si>
  <si>
    <t>注1：</t>
    <phoneticPr fontId="2"/>
  </si>
  <si>
    <t>本店と建設業法上の主たる営業所の所在地が同じ場合は、本店所在地の入力は不要です。</t>
    <rPh sb="26" eb="28">
      <t>ホンテン</t>
    </rPh>
    <rPh sb="28" eb="31">
      <t>ショザイチ</t>
    </rPh>
    <rPh sb="32" eb="34">
      <t>ニュウリョク</t>
    </rPh>
    <phoneticPr fontId="2"/>
  </si>
  <si>
    <t>所在地の変更日</t>
    <rPh sb="0" eb="3">
      <t>ショザイチ</t>
    </rPh>
    <rPh sb="4" eb="7">
      <t>ヘンコウビ</t>
    </rPh>
    <phoneticPr fontId="2"/>
  </si>
  <si>
    <t>　　　　　年　　月　　日</t>
    <rPh sb="5" eb="6">
      <t>ネン</t>
    </rPh>
    <rPh sb="8" eb="9">
      <t>ガツ</t>
    </rPh>
    <rPh sb="11" eb="12">
      <t>ニチ</t>
    </rPh>
    <phoneticPr fontId="2"/>
  </si>
  <si>
    <t>注2：</t>
    <phoneticPr fontId="2"/>
  </si>
  <si>
    <t>公告の前月から３６か月前までの期間に、本店及び建設業法上の主たる営業所の所在地を変更した場合は、旧所在地と変更日を入力して下さい。</t>
    <rPh sb="0" eb="2">
      <t>コウコク</t>
    </rPh>
    <rPh sb="3" eb="5">
      <t>ゼンゲツ</t>
    </rPh>
    <rPh sb="10" eb="11">
      <t>ゲツ</t>
    </rPh>
    <rPh sb="11" eb="12">
      <t>マエ</t>
    </rPh>
    <rPh sb="15" eb="17">
      <t>キカン</t>
    </rPh>
    <rPh sb="48" eb="52">
      <t>キュウショザイチ</t>
    </rPh>
    <rPh sb="53" eb="56">
      <t>ヘンコウビ</t>
    </rPh>
    <rPh sb="57" eb="59">
      <t>ニュウリョク</t>
    </rPh>
    <rPh sb="61" eb="62">
      <t>クダ</t>
    </rPh>
    <phoneticPr fontId="2"/>
  </si>
  <si>
    <t>旧所在地</t>
    <rPh sb="0" eb="4">
      <t>キュウショザイチ</t>
    </rPh>
    <phoneticPr fontId="2"/>
  </si>
  <si>
    <t>コリンズ登録番号</t>
    <phoneticPr fontId="2"/>
  </si>
  <si>
    <t>工事名称</t>
    <phoneticPr fontId="2"/>
  </si>
  <si>
    <t>【社会貢献度】</t>
    <rPh sb="1" eb="4">
      <t>コウケンド</t>
    </rPh>
    <phoneticPr fontId="2"/>
  </si>
  <si>
    <t>【社会貢献度の注意事項】</t>
    <rPh sb="0" eb="1">
      <t>チイキ</t>
    </rPh>
    <rPh sb="1" eb="4">
      <t>コウケンド</t>
    </rPh>
    <phoneticPr fontId="2"/>
  </si>
  <si>
    <t>評価対象</t>
    <rPh sb="0" eb="2">
      <t>ヒョウカ</t>
    </rPh>
    <rPh sb="2" eb="4">
      <t>タイショウ</t>
    </rPh>
    <phoneticPr fontId="2"/>
  </si>
  <si>
    <t>実績</t>
    <rPh sb="0" eb="2">
      <t>ジッセキ</t>
    </rPh>
    <phoneticPr fontId="2"/>
  </si>
  <si>
    <t>①</t>
    <phoneticPr fontId="2"/>
  </si>
  <si>
    <t>次世代育成支援活動実績の有無</t>
    <phoneticPr fontId="2"/>
  </si>
  <si>
    <t>評価対象として届け出る項目に「○」をプルダウンで選択してください。（最大５項目）</t>
    <phoneticPr fontId="2"/>
  </si>
  <si>
    <t>②</t>
    <phoneticPr fontId="2"/>
  </si>
  <si>
    <t>男女共同参画活動実績の有無</t>
    <phoneticPr fontId="2"/>
  </si>
  <si>
    <t>③</t>
    <phoneticPr fontId="2"/>
  </si>
  <si>
    <t>障がい者雇用実績の有無</t>
    <phoneticPr fontId="2"/>
  </si>
  <si>
    <t>各項目で実績（認証取得）の有無をプルダウンで選択してください。</t>
    <rPh sb="0" eb="1">
      <t>カク</t>
    </rPh>
    <rPh sb="1" eb="3">
      <t>コウモク</t>
    </rPh>
    <rPh sb="4" eb="6">
      <t>ジッセキ</t>
    </rPh>
    <rPh sb="7" eb="9">
      <t>ニンショウ</t>
    </rPh>
    <rPh sb="9" eb="11">
      <t>シュトク</t>
    </rPh>
    <rPh sb="13" eb="15">
      <t>ウム</t>
    </rPh>
    <rPh sb="22" eb="24">
      <t>センタク</t>
    </rPh>
    <phoneticPr fontId="2"/>
  </si>
  <si>
    <t>④</t>
    <phoneticPr fontId="2"/>
  </si>
  <si>
    <t>環境マネジメントシステムの認証の有無</t>
    <rPh sb="0" eb="2">
      <t>カンキョウ</t>
    </rPh>
    <rPh sb="16" eb="18">
      <t>ウム</t>
    </rPh>
    <phoneticPr fontId="2"/>
  </si>
  <si>
    <t>⑤</t>
    <phoneticPr fontId="2"/>
  </si>
  <si>
    <t>人権に関する取組実績の有無（人権研修の受講実績又は公正採用選考人権啓発推進員の設置）</t>
    <rPh sb="0" eb="2">
      <t>ジンケン</t>
    </rPh>
    <rPh sb="3" eb="4">
      <t>カン</t>
    </rPh>
    <rPh sb="6" eb="8">
      <t>トリクミ</t>
    </rPh>
    <rPh sb="8" eb="10">
      <t>ジッセキ</t>
    </rPh>
    <rPh sb="11" eb="13">
      <t>ウム</t>
    </rPh>
    <rPh sb="14" eb="16">
      <t>ジンケン</t>
    </rPh>
    <rPh sb="16" eb="18">
      <t>ケンシュウ</t>
    </rPh>
    <rPh sb="19" eb="21">
      <t>ジュコウ</t>
    </rPh>
    <rPh sb="21" eb="23">
      <t>ジッセキ</t>
    </rPh>
    <rPh sb="23" eb="24">
      <t>マタ</t>
    </rPh>
    <phoneticPr fontId="2"/>
  </si>
  <si>
    <t>⑥</t>
    <phoneticPr fontId="2"/>
  </si>
  <si>
    <t>「みえる・わかる・つながる！職業ポータルサイト」Webページへの登録</t>
    <phoneticPr fontId="2"/>
  </si>
  <si>
    <t>⑦</t>
    <phoneticPr fontId="2"/>
  </si>
  <si>
    <t>現場見学会等の開催実績</t>
    <phoneticPr fontId="2"/>
  </si>
  <si>
    <t>⑧</t>
    <phoneticPr fontId="2"/>
  </si>
  <si>
    <t>不当要求防止責任者講習の受講実績</t>
    <phoneticPr fontId="2"/>
  </si>
  <si>
    <t>【企業の技術力等】</t>
    <rPh sb="1" eb="2">
      <t>キギョウ</t>
    </rPh>
    <rPh sb="2" eb="5">
      <t>ギジュツリョク</t>
    </rPh>
    <rPh sb="5" eb="6">
      <t>トウ</t>
    </rPh>
    <rPh sb="6" eb="7">
      <t>カン</t>
    </rPh>
    <phoneticPr fontId="2"/>
  </si>
  <si>
    <t>【企業の技術力等の注意事項】</t>
    <rPh sb="0" eb="1">
      <t>キギョウ</t>
    </rPh>
    <rPh sb="1" eb="4">
      <t>ギジュツリョク</t>
    </rPh>
    <rPh sb="4" eb="5">
      <t>トウ</t>
    </rPh>
    <rPh sb="5" eb="6">
      <t>カン</t>
    </rPh>
    <phoneticPr fontId="2"/>
  </si>
  <si>
    <r>
      <t xml:space="preserve"> 企業の技術力等の着色部は、自動計算されます。</t>
    </r>
    <r>
      <rPr>
        <sz val="11"/>
        <rFont val="ＭＳ 明朝"/>
        <family val="1"/>
        <charset val="128"/>
      </rPr>
      <t xml:space="preserve">
</t>
    </r>
    <rPh sb="1" eb="3">
      <t>キギョウ</t>
    </rPh>
    <rPh sb="4" eb="7">
      <t>ギジュツリョク</t>
    </rPh>
    <rPh sb="7" eb="8">
      <t>トウ</t>
    </rPh>
    <rPh sb="9" eb="11">
      <t>チャクショク</t>
    </rPh>
    <rPh sb="11" eb="12">
      <t>ブ</t>
    </rPh>
    <rPh sb="14" eb="16">
      <t>ジドウ</t>
    </rPh>
    <rPh sb="16" eb="18">
      <t>ケイサン</t>
    </rPh>
    <phoneticPr fontId="2"/>
  </si>
  <si>
    <t>【工事成績】</t>
    <rPh sb="1" eb="3">
      <t>コウジ</t>
    </rPh>
    <rPh sb="3" eb="5">
      <t>セイセキ</t>
    </rPh>
    <phoneticPr fontId="2"/>
  </si>
  <si>
    <r>
      <rPr>
        <sz val="11"/>
        <color rgb="FFFF0000"/>
        <rFont val="ＭＳ 明朝"/>
        <family val="1"/>
        <charset val="128"/>
      </rPr>
      <t>令和３年</t>
    </r>
    <r>
      <rPr>
        <sz val="11"/>
        <rFont val="ＭＳ 明朝"/>
        <family val="1"/>
        <charset val="128"/>
      </rPr>
      <t>４月１日以降に完成検査を行った工事の評定点</t>
    </r>
    <rPh sb="0" eb="2">
      <t>レイワ</t>
    </rPh>
    <rPh sb="8" eb="10">
      <t>イコウ</t>
    </rPh>
    <phoneticPr fontId="2"/>
  </si>
  <si>
    <t>申告工事成績点</t>
    <rPh sb="0" eb="2">
      <t>シンコク</t>
    </rPh>
    <rPh sb="2" eb="4">
      <t>コウジ</t>
    </rPh>
    <rPh sb="4" eb="6">
      <t>セイセキ</t>
    </rPh>
    <rPh sb="6" eb="7">
      <t>テン</t>
    </rPh>
    <phoneticPr fontId="2"/>
  </si>
  <si>
    <t xml:space="preserve">注1：
</t>
    <phoneticPr fontId="2"/>
  </si>
  <si>
    <t>点</t>
    <rPh sb="0" eb="1">
      <t>テン</t>
    </rPh>
    <phoneticPr fontId="2"/>
  </si>
  <si>
    <t>受注工事高
(１級技術者１人あたりの公共機関等の契約金額２千５百万円以上の土木一式工事)</t>
    <rPh sb="0" eb="2">
      <t>ジュチュウ</t>
    </rPh>
    <rPh sb="1" eb="3">
      <t>コウジ</t>
    </rPh>
    <rPh sb="3" eb="4">
      <t>ダカ</t>
    </rPh>
    <rPh sb="9" eb="10">
      <t>キュウ</t>
    </rPh>
    <rPh sb="10" eb="13">
      <t>ギジュツシャ</t>
    </rPh>
    <rPh sb="14" eb="15">
      <t>ニン</t>
    </rPh>
    <rPh sb="19" eb="24">
      <t>コウキョウキカントウ</t>
    </rPh>
    <rPh sb="25" eb="29">
      <t>ケイヤクキンガク</t>
    </rPh>
    <rPh sb="30" eb="31">
      <t>セン</t>
    </rPh>
    <rPh sb="32" eb="35">
      <t>ヒャクマンエン</t>
    </rPh>
    <rPh sb="35" eb="37">
      <t>イジョウ</t>
    </rPh>
    <rPh sb="38" eb="42">
      <t>ドボクイッシキ</t>
    </rPh>
    <rPh sb="42" eb="44">
      <t>コウジ</t>
    </rPh>
    <phoneticPr fontId="2"/>
  </si>
  <si>
    <t>工事名称</t>
    <rPh sb="0" eb="2">
      <t>コウジ</t>
    </rPh>
    <rPh sb="2" eb="4">
      <t>メイショウ</t>
    </rPh>
    <phoneticPr fontId="2"/>
  </si>
  <si>
    <t>当初契約工期日数</t>
    <rPh sb="0" eb="2">
      <t>トウショ</t>
    </rPh>
    <rPh sb="2" eb="4">
      <t>ケイヤク</t>
    </rPh>
    <rPh sb="4" eb="6">
      <t>コウキ</t>
    </rPh>
    <rPh sb="6" eb="8">
      <t>ニッスウ</t>
    </rPh>
    <phoneticPr fontId="2"/>
  </si>
  <si>
    <t>当初契約金額
　　　（円）</t>
    <rPh sb="0" eb="2">
      <t>トウショ</t>
    </rPh>
    <rPh sb="2" eb="4">
      <t>ケイヤク</t>
    </rPh>
    <rPh sb="4" eb="5">
      <t>キン</t>
    </rPh>
    <rPh sb="5" eb="6">
      <t>ガク</t>
    </rPh>
    <rPh sb="11" eb="12">
      <t>エン</t>
    </rPh>
    <phoneticPr fontId="2"/>
  </si>
  <si>
    <r>
      <t>計算式により算出した額（Ｐ）</t>
    </r>
    <r>
      <rPr>
        <sz val="8"/>
        <rFont val="ＭＳ 明朝"/>
        <family val="1"/>
        <charset val="128"/>
      </rPr>
      <t>（円）</t>
    </r>
    <rPh sb="0" eb="2">
      <t>ケイサン</t>
    </rPh>
    <rPh sb="2" eb="3">
      <t>シキ</t>
    </rPh>
    <rPh sb="6" eb="8">
      <t>サンシュツ</t>
    </rPh>
    <rPh sb="10" eb="11">
      <t>ガク</t>
    </rPh>
    <rPh sb="15" eb="16">
      <t>エン</t>
    </rPh>
    <phoneticPr fontId="2"/>
  </si>
  <si>
    <t>出資比率</t>
    <rPh sb="0" eb="2">
      <t>シュッシ</t>
    </rPh>
    <rPh sb="2" eb="4">
      <t>ヒリツ</t>
    </rPh>
    <phoneticPr fontId="2"/>
  </si>
  <si>
    <t>全体（日）</t>
    <rPh sb="0" eb="2">
      <t>ゼンタイ</t>
    </rPh>
    <rPh sb="3" eb="4">
      <t>ニチ</t>
    </rPh>
    <phoneticPr fontId="2"/>
  </si>
  <si>
    <t>当該年度（日）</t>
    <rPh sb="0" eb="2">
      <t>トウガイ</t>
    </rPh>
    <rPh sb="2" eb="4">
      <t>ネンド</t>
    </rPh>
    <rPh sb="5" eb="6">
      <t>ニチ</t>
    </rPh>
    <phoneticPr fontId="2"/>
  </si>
  <si>
    <t>記載例</t>
    <rPh sb="0" eb="2">
      <t>キサイレイ</t>
    </rPh>
    <phoneticPr fontId="2"/>
  </si>
  <si>
    <t>(</t>
    <phoneticPr fontId="2"/>
  </si>
  <si>
    <t>□</t>
  </si>
  <si>
    <t>単独</t>
    <phoneticPr fontId="2"/>
  </si>
  <si>
    <t>共同企業体構成員</t>
    <rPh sb="0" eb="2">
      <t>キョウドウ</t>
    </rPh>
    <rPh sb="2" eb="5">
      <t>キギョウタイ</t>
    </rPh>
    <phoneticPr fontId="2"/>
  </si>
  <si>
    <t>)</t>
    <phoneticPr fontId="2"/>
  </si>
  <si>
    <t>【受注工事高】</t>
    <rPh sb="0" eb="2">
      <t>ジュチュウ</t>
    </rPh>
    <rPh sb="2" eb="4">
      <t>コウジ</t>
    </rPh>
    <rPh sb="4" eb="5">
      <t>ダカ</t>
    </rPh>
    <phoneticPr fontId="2"/>
  </si>
  <si>
    <t xml:space="preserve">注2：
</t>
    <phoneticPr fontId="2"/>
  </si>
  <si>
    <t>受注工事高の欄は、記入が必要な工事数に応じて提案者が増やしてください。
本様式が複数頁に渡っても差し支えありません。</t>
    <rPh sb="0" eb="1">
      <t>ジュチュウ</t>
    </rPh>
    <rPh sb="1" eb="3">
      <t>コウジ</t>
    </rPh>
    <rPh sb="3" eb="4">
      <t>ダカ</t>
    </rPh>
    <rPh sb="5" eb="6">
      <t>ラン</t>
    </rPh>
    <rPh sb="9" eb="11">
      <t>キニュウ</t>
    </rPh>
    <rPh sb="12" eb="14">
      <t>ヒツヨウ</t>
    </rPh>
    <rPh sb="15" eb="17">
      <t>コウジ</t>
    </rPh>
    <rPh sb="17" eb="18">
      <t>スウ</t>
    </rPh>
    <rPh sb="18" eb="19">
      <t>オウ</t>
    </rPh>
    <rPh sb="22" eb="25">
      <t>テイアンシャ</t>
    </rPh>
    <rPh sb="24" eb="25">
      <t>シャ</t>
    </rPh>
    <rPh sb="25" eb="26">
      <t>フ</t>
    </rPh>
    <phoneticPr fontId="2"/>
  </si>
  <si>
    <t>当該業種にかかる
1級技術者数</t>
    <phoneticPr fontId="2"/>
  </si>
  <si>
    <t>人</t>
    <rPh sb="0" eb="1">
      <t>ニン</t>
    </rPh>
    <phoneticPr fontId="2"/>
  </si>
  <si>
    <t>土木一式工事における契約金額（円）</t>
    <phoneticPr fontId="2"/>
  </si>
  <si>
    <t>受注工事高（円）</t>
    <rPh sb="0" eb="2">
      <t>ジュチュウ</t>
    </rPh>
    <rPh sb="2" eb="4">
      <t>コウジ</t>
    </rPh>
    <rPh sb="4" eb="5">
      <t>ダカ</t>
    </rPh>
    <rPh sb="6" eb="7">
      <t>エン</t>
    </rPh>
    <phoneticPr fontId="2"/>
  </si>
  <si>
    <t>（様式３）　技術者の能力に関する技術資料</t>
    <rPh sb="1" eb="3">
      <t>ヨウシキ</t>
    </rPh>
    <phoneticPr fontId="2"/>
  </si>
  <si>
    <t>【技術者の能力】</t>
    <rPh sb="1" eb="4">
      <t>ギジュツシャ</t>
    </rPh>
    <rPh sb="5" eb="7">
      <t>ノウリョク</t>
    </rPh>
    <phoneticPr fontId="2"/>
  </si>
  <si>
    <t>配置予定技術者</t>
    <rPh sb="0" eb="2">
      <t>ハイチ</t>
    </rPh>
    <rPh sb="2" eb="4">
      <t>ヨテイ</t>
    </rPh>
    <rPh sb="4" eb="7">
      <t>ギジュツシャ</t>
    </rPh>
    <phoneticPr fontId="2"/>
  </si>
  <si>
    <t>氏名</t>
    <rPh sb="0" eb="2">
      <t>シメイ</t>
    </rPh>
    <phoneticPr fontId="2"/>
  </si>
  <si>
    <t>生年月日（西暦）</t>
    <rPh sb="0" eb="2">
      <t>セイネン</t>
    </rPh>
    <rPh sb="2" eb="4">
      <t>ガッピ</t>
    </rPh>
    <phoneticPr fontId="2"/>
  </si>
  <si>
    <t>年　　月　　日</t>
    <rPh sb="0" eb="1">
      <t>ネン</t>
    </rPh>
    <rPh sb="3" eb="4">
      <t>ガツ</t>
    </rPh>
    <rPh sb="6" eb="7">
      <t>ニチ</t>
    </rPh>
    <phoneticPr fontId="2"/>
  </si>
  <si>
    <t>資格</t>
    <rPh sb="0" eb="2">
      <t>シカク</t>
    </rPh>
    <phoneticPr fontId="2"/>
  </si>
  <si>
    <t>上記記載工事における
役割・従事期間</t>
    <rPh sb="0" eb="2">
      <t>ジョウキ</t>
    </rPh>
    <rPh sb="2" eb="4">
      <t>キサイ</t>
    </rPh>
    <rPh sb="4" eb="6">
      <t>コウジ</t>
    </rPh>
    <rPh sb="11" eb="13">
      <t>ヤクワリ</t>
    </rPh>
    <rPh sb="14" eb="16">
      <t>ジュウジ</t>
    </rPh>
    <rPh sb="16" eb="18">
      <t>キカン</t>
    </rPh>
    <phoneticPr fontId="2"/>
  </si>
  <si>
    <t>役　　割</t>
    <phoneticPr fontId="2"/>
  </si>
  <si>
    <t>監理技術者</t>
    <phoneticPr fontId="2"/>
  </si>
  <si>
    <t>主任技術者</t>
    <rPh sb="0" eb="2">
      <t>シュニン</t>
    </rPh>
    <rPh sb="2" eb="5">
      <t>ギジュツシャ</t>
    </rPh>
    <phoneticPr fontId="2"/>
  </si>
  <si>
    <t>現場代理人</t>
    <rPh sb="0" eb="2">
      <t>ゲンバ</t>
    </rPh>
    <rPh sb="2" eb="5">
      <t>ダイリニン</t>
    </rPh>
    <phoneticPr fontId="2"/>
  </si>
  <si>
    <t>従事期間</t>
    <rPh sb="0" eb="2">
      <t>ジュウジ</t>
    </rPh>
    <rPh sb="2" eb="4">
      <t>キカン</t>
    </rPh>
    <phoneticPr fontId="2"/>
  </si>
  <si>
    <t>CPD取組実績</t>
    <rPh sb="3" eb="5">
      <t>トリクミ</t>
    </rPh>
    <rPh sb="5" eb="7">
      <t>ジッセキ</t>
    </rPh>
    <phoneticPr fontId="2"/>
  </si>
  <si>
    <t>取得単位認定団体</t>
    <rPh sb="0" eb="2">
      <t>シュトク</t>
    </rPh>
    <rPh sb="2" eb="4">
      <t>タンイ</t>
    </rPh>
    <rPh sb="4" eb="6">
      <t>ニンテイ</t>
    </rPh>
    <rPh sb="6" eb="8">
      <t>ダンタイ</t>
    </rPh>
    <phoneticPr fontId="2"/>
  </si>
  <si>
    <t>（例）○○技士会</t>
    <rPh sb="1" eb="2">
      <t>レイ</t>
    </rPh>
    <rPh sb="5" eb="7">
      <t>ギシ</t>
    </rPh>
    <rPh sb="7" eb="8">
      <t>カイ</t>
    </rPh>
    <phoneticPr fontId="2"/>
  </si>
  <si>
    <t>推奨単位数</t>
    <rPh sb="0" eb="2">
      <t>スイショウ</t>
    </rPh>
    <rPh sb="2" eb="4">
      <t>タンイ</t>
    </rPh>
    <rPh sb="4" eb="5">
      <t>スウ</t>
    </rPh>
    <phoneticPr fontId="2"/>
  </si>
  <si>
    <t>単位／年</t>
    <rPh sb="0" eb="2">
      <t>タンイ</t>
    </rPh>
    <rPh sb="3" eb="4">
      <t>ネン</t>
    </rPh>
    <phoneticPr fontId="2"/>
  </si>
  <si>
    <t>取得単位数</t>
    <rPh sb="0" eb="2">
      <t>シュトク</t>
    </rPh>
    <rPh sb="2" eb="5">
      <t>タンイスウ</t>
    </rPh>
    <phoneticPr fontId="2"/>
  </si>
  <si>
    <t>換算係数</t>
    <rPh sb="0" eb="2">
      <t>カンザン</t>
    </rPh>
    <rPh sb="2" eb="4">
      <t>ケイスウ</t>
    </rPh>
    <phoneticPr fontId="2"/>
  </si>
  <si>
    <t>換算後単位数</t>
    <rPh sb="0" eb="2">
      <t>カンザン</t>
    </rPh>
    <rPh sb="2" eb="3">
      <t>ゴ</t>
    </rPh>
    <rPh sb="3" eb="6">
      <t>タンイスウ</t>
    </rPh>
    <phoneticPr fontId="2"/>
  </si>
  <si>
    <t>換算後単位数の合計</t>
    <rPh sb="0" eb="2">
      <t>カンザン</t>
    </rPh>
    <rPh sb="2" eb="3">
      <t>ゴ</t>
    </rPh>
    <rPh sb="3" eb="6">
      <t>タンイスウ</t>
    </rPh>
    <rPh sb="7" eb="9">
      <t>ゴウケイ</t>
    </rPh>
    <phoneticPr fontId="2"/>
  </si>
  <si>
    <r>
      <rPr>
        <sz val="11"/>
        <color rgb="FFFF0000"/>
        <rFont val="ＭＳ 明朝"/>
        <family val="1"/>
        <charset val="128"/>
      </rPr>
      <t>R6(2024)</t>
    </r>
    <r>
      <rPr>
        <sz val="11"/>
        <rFont val="ＭＳ 明朝"/>
        <family val="1"/>
        <charset val="128"/>
      </rPr>
      <t>年度</t>
    </r>
    <rPh sb="8" eb="10">
      <t>ネンド</t>
    </rPh>
    <rPh sb="9" eb="10">
      <t>ド</t>
    </rPh>
    <phoneticPr fontId="2"/>
  </si>
  <si>
    <t>単位</t>
    <rPh sb="0" eb="2">
      <t>タンイ</t>
    </rPh>
    <phoneticPr fontId="2"/>
  </si>
  <si>
    <t xml:space="preserve">単　位 </t>
    <rPh sb="0" eb="1">
      <t>タン</t>
    </rPh>
    <rPh sb="2" eb="3">
      <t>イ</t>
    </rPh>
    <phoneticPr fontId="2"/>
  </si>
  <si>
    <r>
      <rPr>
        <sz val="11"/>
        <color rgb="FFFF0000"/>
        <rFont val="ＭＳ 明朝"/>
        <family val="1"/>
        <charset val="128"/>
      </rPr>
      <t>R5(2023)</t>
    </r>
    <r>
      <rPr>
        <sz val="11"/>
        <rFont val="ＭＳ 明朝"/>
        <family val="1"/>
        <charset val="128"/>
      </rPr>
      <t>年度</t>
    </r>
    <rPh sb="8" eb="10">
      <t>ネンド</t>
    </rPh>
    <rPh sb="9" eb="10">
      <t>ド</t>
    </rPh>
    <phoneticPr fontId="2"/>
  </si>
  <si>
    <r>
      <rPr>
        <sz val="11"/>
        <color rgb="FFFF0000"/>
        <rFont val="ＭＳ 明朝"/>
        <family val="1"/>
        <charset val="128"/>
      </rPr>
      <t>R4(2022)</t>
    </r>
    <r>
      <rPr>
        <sz val="11"/>
        <rFont val="ＭＳ 明朝"/>
        <family val="1"/>
        <charset val="128"/>
      </rPr>
      <t>年度</t>
    </r>
    <rPh sb="8" eb="10">
      <t>ネンド</t>
    </rPh>
    <rPh sb="9" eb="10">
      <t>ド</t>
    </rPh>
    <phoneticPr fontId="2"/>
  </si>
  <si>
    <r>
      <rPr>
        <sz val="11"/>
        <color rgb="FFFF0000"/>
        <rFont val="ＭＳ 明朝"/>
        <family val="1"/>
        <charset val="128"/>
      </rPr>
      <t>R3(2021)</t>
    </r>
    <r>
      <rPr>
        <sz val="11"/>
        <rFont val="ＭＳ 明朝"/>
        <family val="1"/>
        <charset val="128"/>
      </rPr>
      <t>年度</t>
    </r>
    <phoneticPr fontId="2"/>
  </si>
  <si>
    <t>【技術者の能力の注意事項】</t>
    <rPh sb="1" eb="4">
      <t>ギジュツシャ</t>
    </rPh>
    <rPh sb="5" eb="7">
      <t>ノウリョク</t>
    </rPh>
    <rPh sb="8" eb="10">
      <t>チュウイ</t>
    </rPh>
    <rPh sb="10" eb="12">
      <t>ジコウ</t>
    </rPh>
    <phoneticPr fontId="2"/>
  </si>
  <si>
    <t>注1：</t>
    <rPh sb="0" eb="1">
      <t>チュウ</t>
    </rPh>
    <phoneticPr fontId="2"/>
  </si>
  <si>
    <t>配置予定技術者の氏名は、必ず入力してください。</t>
    <rPh sb="14" eb="16">
      <t>ニュウリョク</t>
    </rPh>
    <phoneticPr fontId="2"/>
  </si>
  <si>
    <t>注2：</t>
    <rPh sb="0" eb="1">
      <t>チュウ</t>
    </rPh>
    <phoneticPr fontId="2"/>
  </si>
  <si>
    <r>
      <t>配置予定技術者に関する項目のうち、</t>
    </r>
    <r>
      <rPr>
        <sz val="11"/>
        <rFont val="ＭＳ 明朝"/>
        <family val="1"/>
        <charset val="128"/>
      </rPr>
      <t>チェック欄</t>
    </r>
    <r>
      <rPr>
        <sz val="11"/>
        <rFont val="ＭＳ 明朝"/>
        <family val="1"/>
        <charset val="128"/>
      </rPr>
      <t>は、該当する「□」をプルダウンで「■」に変更してください。</t>
    </r>
    <rPh sb="0" eb="2">
      <t>ハイチ</t>
    </rPh>
    <rPh sb="2" eb="4">
      <t>ヨテイ</t>
    </rPh>
    <rPh sb="4" eb="7">
      <t>ギジュツシャ</t>
    </rPh>
    <rPh sb="8" eb="9">
      <t>カン</t>
    </rPh>
    <rPh sb="11" eb="13">
      <t>コウモク</t>
    </rPh>
    <rPh sb="21" eb="22">
      <t>ラン</t>
    </rPh>
    <rPh sb="24" eb="26">
      <t>ガイトウ</t>
    </rPh>
    <rPh sb="42" eb="44">
      <t>ヘンコウ</t>
    </rPh>
    <phoneticPr fontId="2"/>
  </si>
  <si>
    <t xml:space="preserve">注3：
</t>
    <rPh sb="0" eb="1">
      <t>チュウ</t>
    </rPh>
    <phoneticPr fontId="2"/>
  </si>
  <si>
    <r>
      <t>CPDの取得単位認定団体で記入できる団体数は、１団体のみとします。
推奨単位数は、上記で記入した団体の</t>
    </r>
    <r>
      <rPr>
        <sz val="11"/>
        <color rgb="FFFF0000"/>
        <rFont val="ＭＳ 明朝"/>
        <family val="1"/>
        <charset val="128"/>
      </rPr>
      <t>R6</t>
    </r>
    <r>
      <rPr>
        <sz val="11"/>
        <rFont val="ＭＳ 明朝"/>
        <family val="1"/>
        <charset val="128"/>
      </rPr>
      <t>.4.1時点の推奨単位数を入力してください。</t>
    </r>
    <rPh sb="4" eb="6">
      <t>シュトク</t>
    </rPh>
    <rPh sb="6" eb="8">
      <t>タンイ</t>
    </rPh>
    <rPh sb="8" eb="10">
      <t>ニンテイ</t>
    </rPh>
    <rPh sb="10" eb="12">
      <t>ダンタイ</t>
    </rPh>
    <rPh sb="20" eb="21">
      <t>スウ</t>
    </rPh>
    <rPh sb="34" eb="36">
      <t>スイショウ</t>
    </rPh>
    <rPh sb="36" eb="38">
      <t>タンイ</t>
    </rPh>
    <rPh sb="38" eb="39">
      <t>スウ</t>
    </rPh>
    <rPh sb="41" eb="43">
      <t>ジョウキ</t>
    </rPh>
    <rPh sb="44" eb="46">
      <t>キニュウ</t>
    </rPh>
    <rPh sb="48" eb="50">
      <t>ダンタイ</t>
    </rPh>
    <rPh sb="57" eb="59">
      <t>ジテン</t>
    </rPh>
    <rPh sb="60" eb="62">
      <t>スイショウ</t>
    </rPh>
    <rPh sb="62" eb="65">
      <t>タンイスウ</t>
    </rPh>
    <rPh sb="66" eb="68">
      <t>ニュウリョク</t>
    </rPh>
    <phoneticPr fontId="2"/>
  </si>
  <si>
    <t>工事名：</t>
    <rPh sb="0" eb="2">
      <t>コウジ</t>
    </rPh>
    <rPh sb="2" eb="3">
      <t>メイ</t>
    </rPh>
    <rPh sb="3" eb="4">
      <t>シャメイ</t>
    </rPh>
    <phoneticPr fontId="2"/>
  </si>
  <si>
    <t>会社名</t>
    <rPh sb="0" eb="2">
      <t>カイシャ</t>
    </rPh>
    <rPh sb="2" eb="3">
      <t>メイ</t>
    </rPh>
    <phoneticPr fontId="2"/>
  </si>
  <si>
    <t>※本頁は、提出不要です。</t>
    <rPh sb="1" eb="2">
      <t>ホン</t>
    </rPh>
    <rPh sb="2" eb="3">
      <t>ページ</t>
    </rPh>
    <rPh sb="5" eb="7">
      <t>テイシュツ</t>
    </rPh>
    <rPh sb="7" eb="9">
      <t>フヨウ</t>
    </rPh>
    <phoneticPr fontId="2"/>
  </si>
  <si>
    <t>特記課題</t>
    <rPh sb="0" eb="2">
      <t>トッキ</t>
    </rPh>
    <rPh sb="2" eb="4">
      <t>カダイ</t>
    </rPh>
    <phoneticPr fontId="2"/>
  </si>
  <si>
    <t>【特記課題の注意事項】</t>
    <rPh sb="1" eb="3">
      <t>トッキ</t>
    </rPh>
    <rPh sb="3" eb="5">
      <t>カダイ</t>
    </rPh>
    <phoneticPr fontId="2"/>
  </si>
  <si>
    <t>項目１</t>
    <rPh sb="0" eb="2">
      <t>コウモク</t>
    </rPh>
    <phoneticPr fontId="2"/>
  </si>
  <si>
    <t>項目２</t>
    <rPh sb="0" eb="2">
      <t>コウモク</t>
    </rPh>
    <phoneticPr fontId="2"/>
  </si>
  <si>
    <t>項目３</t>
    <rPh sb="0" eb="2">
      <t>コウモク</t>
    </rPh>
    <phoneticPr fontId="2"/>
  </si>
  <si>
    <t>（様式４）　技術提案に関する技術資料</t>
    <phoneticPr fontId="2"/>
  </si>
  <si>
    <t>留意点①</t>
    <phoneticPr fontId="2"/>
  </si>
  <si>
    <t>1
2
3
4
5
6
7
8
9
10
11
12
13
14
15</t>
    <phoneticPr fontId="2"/>
  </si>
  <si>
    <t>・評価項目一覧に示す３項目について、工事を行ううえでの留意点とその理由をそれぞれ簡潔に記</t>
    <rPh sb="1" eb="3">
      <t>ヒョウカ</t>
    </rPh>
    <rPh sb="3" eb="5">
      <t>コウモク</t>
    </rPh>
    <rPh sb="5" eb="7">
      <t>イチラン</t>
    </rPh>
    <rPh sb="8" eb="9">
      <t>シメ</t>
    </rPh>
    <rPh sb="11" eb="13">
      <t>コウモク</t>
    </rPh>
    <rPh sb="18" eb="20">
      <t>コウジ</t>
    </rPh>
    <rPh sb="21" eb="22">
      <t>オコナ</t>
    </rPh>
    <rPh sb="27" eb="30">
      <t>リュウイテン</t>
    </rPh>
    <rPh sb="33" eb="35">
      <t>リユウ</t>
    </rPh>
    <rPh sb="40" eb="42">
      <t>カンケツ</t>
    </rPh>
    <rPh sb="43" eb="44">
      <t>キ</t>
    </rPh>
    <phoneticPr fontId="2"/>
  </si>
  <si>
    <t>　載してください。</t>
    <phoneticPr fontId="2"/>
  </si>
  <si>
    <t>・具体的に実施する対策などを記載しても、その部分は評価しません。</t>
    <rPh sb="1" eb="3">
      <t>グタイ</t>
    </rPh>
    <rPh sb="3" eb="4">
      <t>テキ</t>
    </rPh>
    <rPh sb="5" eb="7">
      <t>ジッシ</t>
    </rPh>
    <rPh sb="9" eb="11">
      <t>タイサク</t>
    </rPh>
    <rPh sb="14" eb="16">
      <t>キサイ</t>
    </rPh>
    <rPh sb="22" eb="24">
      <t>ブブン</t>
    </rPh>
    <rPh sb="25" eb="27">
      <t>ヒョウカ</t>
    </rPh>
    <phoneticPr fontId="2"/>
  </si>
  <si>
    <t>・文字の大きさは、１０ポイントとします。</t>
    <phoneticPr fontId="2"/>
  </si>
  <si>
    <t>・行列の挿入及びセルサイズの変更は、不可とします。</t>
    <rPh sb="1" eb="3">
      <t>ギョウレツ</t>
    </rPh>
    <rPh sb="4" eb="6">
      <t>ソウニュウ</t>
    </rPh>
    <rPh sb="6" eb="7">
      <t>オヨ</t>
    </rPh>
    <rPh sb="14" eb="16">
      <t>ヘンコウ</t>
    </rPh>
    <rPh sb="18" eb="20">
      <t>フカ</t>
    </rPh>
    <phoneticPr fontId="2"/>
  </si>
  <si>
    <t>留意点②</t>
    <phoneticPr fontId="2"/>
  </si>
  <si>
    <t>・各項目の留意点①～③は、それぞれ５行以内で記載するものとします。</t>
    <rPh sb="1" eb="2">
      <t>カク</t>
    </rPh>
    <rPh sb="5" eb="7">
      <t>リュウイ</t>
    </rPh>
    <rPh sb="7" eb="8">
      <t>テン</t>
    </rPh>
    <rPh sb="22" eb="24">
      <t>キサイ</t>
    </rPh>
    <phoneticPr fontId="2"/>
  </si>
  <si>
    <t>・５行を超えて記載されている留意点は、評価しません。※例１、例２参照</t>
    <rPh sb="2" eb="3">
      <t>ギョウ</t>
    </rPh>
    <rPh sb="4" eb="5">
      <t>コ</t>
    </rPh>
    <rPh sb="7" eb="9">
      <t>キサイ</t>
    </rPh>
    <rPh sb="14" eb="17">
      <t>リュウイテン</t>
    </rPh>
    <rPh sb="27" eb="28">
      <t>レイ</t>
    </rPh>
    <rPh sb="30" eb="31">
      <t>レイ</t>
    </rPh>
    <rPh sb="32" eb="34">
      <t>サンショウ</t>
    </rPh>
    <phoneticPr fontId="2"/>
  </si>
  <si>
    <t>・印刷した様式４で判断しますので、十分確認のうえ提出してください。</t>
    <rPh sb="1" eb="3">
      <t>インサツ</t>
    </rPh>
    <rPh sb="5" eb="7">
      <t>ヨウシキ</t>
    </rPh>
    <rPh sb="9" eb="11">
      <t>ハンダン</t>
    </rPh>
    <rPh sb="17" eb="19">
      <t>ジュウブン</t>
    </rPh>
    <rPh sb="19" eb="21">
      <t>カクニン</t>
    </rPh>
    <rPh sb="24" eb="26">
      <t>テイシュツ</t>
    </rPh>
    <phoneticPr fontId="2"/>
  </si>
  <si>
    <t>※電子媒体で提出された場合でも、印刷して判断します。</t>
    <rPh sb="1" eb="3">
      <t>デンシ</t>
    </rPh>
    <rPh sb="3" eb="5">
      <t>バイタイ</t>
    </rPh>
    <rPh sb="6" eb="8">
      <t>テイシュツ</t>
    </rPh>
    <rPh sb="11" eb="13">
      <t>バアイ</t>
    </rPh>
    <rPh sb="16" eb="18">
      <t>インサツ</t>
    </rPh>
    <rPh sb="20" eb="22">
      <t>ハンダン</t>
    </rPh>
    <phoneticPr fontId="2"/>
  </si>
  <si>
    <t>・一括審査対象工事の場合、工事名には入札への参加を希望するすべての工事名を記載して</t>
    <rPh sb="1" eb="9">
      <t>イッカツシンサタイショウコウジ</t>
    </rPh>
    <rPh sb="10" eb="12">
      <t>バアイ</t>
    </rPh>
    <rPh sb="13" eb="16">
      <t>コウジメイ</t>
    </rPh>
    <rPh sb="18" eb="20">
      <t>ニュウサツ</t>
    </rPh>
    <rPh sb="22" eb="24">
      <t>サンカ</t>
    </rPh>
    <rPh sb="25" eb="27">
      <t>キボウ</t>
    </rPh>
    <rPh sb="33" eb="35">
      <t>コウジ</t>
    </rPh>
    <rPh sb="35" eb="36">
      <t>メイ</t>
    </rPh>
    <rPh sb="37" eb="39">
      <t>キサイ</t>
    </rPh>
    <phoneticPr fontId="2"/>
  </si>
  <si>
    <t>留意点③</t>
    <phoneticPr fontId="2"/>
  </si>
  <si>
    <t>　ください。</t>
    <phoneticPr fontId="2"/>
  </si>
  <si>
    <t>四日市市、川越町内</t>
    <rPh sb="0" eb="3">
      <t>ヨッカイチ</t>
    </rPh>
    <rPh sb="3" eb="4">
      <t>シ</t>
    </rPh>
    <rPh sb="5" eb="8">
      <t>カワゴエチョウ</t>
    </rPh>
    <rPh sb="8" eb="9">
      <t>ナイ</t>
    </rPh>
    <phoneticPr fontId="2"/>
  </si>
  <si>
    <r>
      <t>土木一式工事　【</t>
    </r>
    <r>
      <rPr>
        <b/>
        <sz val="12"/>
        <color indexed="10"/>
        <rFont val="ＭＳ Ｐゴシック"/>
        <family val="3"/>
        <charset val="128"/>
      </rPr>
      <t>令和５年６月版（０４０１適用）</t>
    </r>
    <r>
      <rPr>
        <b/>
        <sz val="12"/>
        <rFont val="ＭＳ Ｐゴシック"/>
        <family val="3"/>
        <charset val="128"/>
      </rPr>
      <t>】</t>
    </r>
    <r>
      <rPr>
        <b/>
        <sz val="12"/>
        <color rgb="FF00B050"/>
        <rFont val="ＭＳ Ｐゴシック"/>
        <family val="3"/>
        <charset val="128"/>
      </rPr>
      <t>四港</t>
    </r>
    <rPh sb="20" eb="22">
      <t>テキヨウ</t>
    </rPh>
    <rPh sb="24" eb="26">
      <t>ヨンコウ</t>
    </rPh>
    <phoneticPr fontId="2"/>
  </si>
  <si>
    <r>
      <t>「本店及び建設業法上の主たる営業所」の所在地により評価します。
・本店等の所在地を変更した場合、公告の前月から３６か月前までの期間の「１８か月以上連続した所在地」を評価の対象とします。</t>
    </r>
    <r>
      <rPr>
        <sz val="12"/>
        <color indexed="10"/>
        <rFont val="ＭＳ Ｐゴシック"/>
        <family val="3"/>
        <charset val="128"/>
      </rPr>
      <t/>
    </r>
    <rPh sb="1" eb="3">
      <t>ホンテン</t>
    </rPh>
    <rPh sb="3" eb="4">
      <t>オヨ</t>
    </rPh>
    <rPh sb="5" eb="7">
      <t>ケンセツ</t>
    </rPh>
    <rPh sb="7" eb="9">
      <t>ギョウホウ</t>
    </rPh>
    <rPh sb="9" eb="10">
      <t>ジョウ</t>
    </rPh>
    <rPh sb="11" eb="12">
      <t>シュ</t>
    </rPh>
    <rPh sb="14" eb="16">
      <t>エイギョウ</t>
    </rPh>
    <rPh sb="16" eb="17">
      <t>ジョ</t>
    </rPh>
    <rPh sb="19" eb="22">
      <t>ショザイチ</t>
    </rPh>
    <rPh sb="25" eb="27">
      <t>ヒョウカ</t>
    </rPh>
    <rPh sb="33" eb="35">
      <t>ホンテン</t>
    </rPh>
    <rPh sb="35" eb="36">
      <t>トウ</t>
    </rPh>
    <rPh sb="85" eb="87">
      <t>タイショウ</t>
    </rPh>
    <phoneticPr fontId="2"/>
  </si>
  <si>
    <t>評価対象工事の実績あり</t>
    <rPh sb="0" eb="2">
      <t>ヒョウカ</t>
    </rPh>
    <rPh sb="2" eb="4">
      <t>タイショウ</t>
    </rPh>
    <rPh sb="4" eb="6">
      <t>コウジ</t>
    </rPh>
    <rPh sb="7" eb="9">
      <t>ジッセキ</t>
    </rPh>
    <phoneticPr fontId="2"/>
  </si>
  <si>
    <t>評価対象工事の実績あり</t>
    <phoneticPr fontId="2"/>
  </si>
  <si>
    <t>　　工事を行ううえでの留意点、
　　「工程計画」、「関係者との調整（工程計画に係るものを除く）」、「安全管理」</t>
    <rPh sb="0" eb="2">
      <t>コウジ</t>
    </rPh>
    <rPh sb="3" eb="4">
      <t>オコナ</t>
    </rPh>
    <rPh sb="9" eb="12">
      <t>リュウイテン</t>
    </rPh>
    <rPh sb="16" eb="18">
      <t>セコウ</t>
    </rPh>
    <rPh sb="19" eb="23">
      <t>コウテイケイカク</t>
    </rPh>
    <rPh sb="26" eb="29">
      <t>カンケイシャ</t>
    </rPh>
    <rPh sb="31" eb="33">
      <t>チョウセイ</t>
    </rPh>
    <rPh sb="34" eb="36">
      <t>コウテイ</t>
    </rPh>
    <rPh sb="36" eb="38">
      <t>ケイカク</t>
    </rPh>
    <rPh sb="39" eb="40">
      <t>カカ</t>
    </rPh>
    <rPh sb="44" eb="45">
      <t>ノゾ</t>
    </rPh>
    <rPh sb="50" eb="54">
      <t>アンゼンカンリ</t>
    </rPh>
    <phoneticPr fontId="2"/>
  </si>
  <si>
    <t>配置予定技術者の資格保有状況</t>
    <rPh sb="0" eb="2">
      <t>ハイチ</t>
    </rPh>
    <rPh sb="2" eb="4">
      <t>ヨテイ</t>
    </rPh>
    <rPh sb="4" eb="7">
      <t>ギジュツシャ</t>
    </rPh>
    <rPh sb="8" eb="10">
      <t>シカク</t>
    </rPh>
    <rPh sb="10" eb="12">
      <t>ホユウ</t>
    </rPh>
    <rPh sb="12" eb="14">
      <t>ジョウキョウ</t>
    </rPh>
    <phoneticPr fontId="2"/>
  </si>
  <si>
    <t>技術士、１級土木施工管理技士、
１級建設機械施工管理技士
(１級建設機械施工技士)、又は
国土交通大臣が建設業法
第１５条２号のイと同等以上の
能力を有するものと認定した者の資格</t>
    <rPh sb="0" eb="2">
      <t>ギジュツ</t>
    </rPh>
    <rPh sb="2" eb="3">
      <t>シ</t>
    </rPh>
    <rPh sb="5" eb="6">
      <t>キュウ</t>
    </rPh>
    <rPh sb="6" eb="8">
      <t>ドボク</t>
    </rPh>
    <rPh sb="8" eb="10">
      <t>セコウ</t>
    </rPh>
    <rPh sb="10" eb="12">
      <t>カンリ</t>
    </rPh>
    <rPh sb="12" eb="14">
      <t>ギシ</t>
    </rPh>
    <rPh sb="17" eb="18">
      <t>キュウ</t>
    </rPh>
    <rPh sb="18" eb="20">
      <t>ケンセツ</t>
    </rPh>
    <rPh sb="20" eb="22">
      <t>キカイ</t>
    </rPh>
    <rPh sb="22" eb="24">
      <t>セコウ</t>
    </rPh>
    <rPh sb="24" eb="26">
      <t>カンリ</t>
    </rPh>
    <rPh sb="26" eb="28">
      <t>ギシ</t>
    </rPh>
    <rPh sb="42" eb="43">
      <t>マタ</t>
    </rPh>
    <rPh sb="45" eb="47">
      <t>コクド</t>
    </rPh>
    <rPh sb="47" eb="49">
      <t>コウツウ</t>
    </rPh>
    <rPh sb="49" eb="51">
      <t>ダイジン</t>
    </rPh>
    <rPh sb="52" eb="55">
      <t>ケンセツギョウ</t>
    </rPh>
    <rPh sb="55" eb="56">
      <t>ホウ</t>
    </rPh>
    <rPh sb="57" eb="58">
      <t>ダイ</t>
    </rPh>
    <rPh sb="60" eb="61">
      <t>ジョウ</t>
    </rPh>
    <rPh sb="62" eb="63">
      <t>ゴウ</t>
    </rPh>
    <rPh sb="66" eb="68">
      <t>ドウトウ</t>
    </rPh>
    <rPh sb="68" eb="70">
      <t>イジョウ</t>
    </rPh>
    <rPh sb="72" eb="74">
      <t>ノウリョク</t>
    </rPh>
    <rPh sb="75" eb="76">
      <t>ユウ</t>
    </rPh>
    <rPh sb="81" eb="83">
      <t>ニンテイ</t>
    </rPh>
    <rPh sb="85" eb="86">
      <t>モノ</t>
    </rPh>
    <rPh sb="87" eb="89">
      <t>シカク</t>
    </rPh>
    <phoneticPr fontId="2"/>
  </si>
  <si>
    <t>技術士、１級土木施工管理技士、１級建設機械施工管理技士(１級建設機械施工技士)、又は国土交通大臣が建設業法第１５条２号のイと同等以上の能力を有するものと認定した者の資格保有</t>
    <rPh sb="0" eb="2">
      <t>ギジュツ</t>
    </rPh>
    <rPh sb="2" eb="3">
      <t>シ</t>
    </rPh>
    <rPh sb="5" eb="6">
      <t>キュウ</t>
    </rPh>
    <rPh sb="23" eb="25">
      <t>カンリ</t>
    </rPh>
    <rPh sb="82" eb="84">
      <t>シカク</t>
    </rPh>
    <rPh sb="84" eb="86">
      <t>ホユウ</t>
    </rPh>
    <phoneticPr fontId="2"/>
  </si>
  <si>
    <t>配置予定技術者の資格の保有状況により評価します。
・技術士の資格は、建設業法施行規則第7条の3に規定されたものに限ります。</t>
    <phoneticPr fontId="2"/>
  </si>
  <si>
    <t>配置予定技術者が主任(監理）技術者又は現場代理人として従事した工事のうち、単独又は共同企業体構成員（出資比率20％以上に限る）の元請として受注した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主任(監理)技術者としての実績とは、平成２１年度以降に完成し、かつ、引渡しが済んでいる工事で、契約日から完成日までの期間において、完成日を含む２分の１以上の連続した期間に従事した工事の実績をいいます。
・現場代理人としての実績とは、平成２１年度以降に完成し、かつ、引渡しが済んでいる工事で、契約日から完成日までの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・余裕期間制度の対象工事は、完成日を含む実工期の２分の１以上の連続した期間に従事した実績を評価の対象とします。</t>
    <rPh sb="39" eb="40">
      <t>マタ</t>
    </rPh>
    <rPh sb="279" eb="281">
      <t>コウジ</t>
    </rPh>
    <rPh sb="377" eb="379">
      <t>コウジ</t>
    </rPh>
    <rPh sb="491" eb="493">
      <t>キカン</t>
    </rPh>
    <rPh sb="504" eb="506">
      <t>タイショウ</t>
    </rPh>
    <phoneticPr fontId="2"/>
  </si>
  <si>
    <t>三重県内において、単独又は共同企業体構成員（出資比率20％以上に限る）の元請として受注し、平成２１年度以降に完成し、かつ、引渡しが済んでいる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・評価対象の工事実績は１件とし、コリンズに登録された公共機関等発注の工事に限ります。</t>
    <rPh sb="0" eb="2">
      <t>ミエ</t>
    </rPh>
    <rPh sb="2" eb="4">
      <t>ケンナイ</t>
    </rPh>
    <rPh sb="11" eb="12">
      <t>マタ</t>
    </rPh>
    <rPh sb="186" eb="188">
      <t>ヒョウカ</t>
    </rPh>
    <rPh sb="188" eb="190">
      <t>タイショウ</t>
    </rPh>
    <phoneticPr fontId="2"/>
  </si>
  <si>
    <t>地域貢献度</t>
    <rPh sb="0" eb="5">
      <t>チイキコウケンド</t>
    </rPh>
    <phoneticPr fontId="2"/>
  </si>
  <si>
    <t>当該工事の入札公告日が、四日市港管理組合、三重県が総合評価方式で発注した工事で不履行による減点措置が課されている期間内である場合、「技術提案等不履行確定通知書等」に記載した減点を行います。</t>
    <rPh sb="0" eb="2">
      <t>トウガイ</t>
    </rPh>
    <rPh sb="5" eb="7">
      <t>ニュウサツ</t>
    </rPh>
    <rPh sb="12" eb="20">
      <t>ヨッカイチコウカンリクミアイ</t>
    </rPh>
    <rPh sb="45" eb="47">
      <t>ゲンテン</t>
    </rPh>
    <rPh sb="47" eb="49">
      <t>ソチ</t>
    </rPh>
    <rPh sb="74" eb="76">
      <t>カクテイ</t>
    </rPh>
    <phoneticPr fontId="2"/>
  </si>
  <si>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rPh sb="0" eb="8">
      <t>ヨッカイチコウカンリクミアイ</t>
    </rPh>
    <rPh sb="171" eb="173">
      <t>トウガイ</t>
    </rPh>
    <rPh sb="173" eb="175">
      <t>コウジ</t>
    </rPh>
    <rPh sb="176" eb="178">
      <t>ニュウサツ</t>
    </rPh>
    <rPh sb="178" eb="180">
      <t>コウコク</t>
    </rPh>
    <rPh sb="180" eb="181">
      <t>ビ</t>
    </rPh>
    <rPh sb="198" eb="200">
      <t>ツウチ</t>
    </rPh>
    <rPh sb="203" eb="206">
      <t>フリコウ</t>
    </rPh>
    <phoneticPr fontId="2"/>
  </si>
  <si>
    <t>配置予定技術者が令和３年度から令和６年度に取得したＣＰＤ単位により評価します。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・換算係数は、令和３年度は１／４、令和４年度は１／２、令和５年度及び令和６年度は１とします。</t>
    <rPh sb="8" eb="10">
      <t>レイワ</t>
    </rPh>
    <rPh sb="11" eb="13">
      <t>ネンド</t>
    </rPh>
    <rPh sb="15" eb="17">
      <t>レイワ</t>
    </rPh>
    <rPh sb="18" eb="20">
      <t>ネンド</t>
    </rPh>
    <rPh sb="232" eb="234">
      <t>タイショウ</t>
    </rPh>
    <rPh sb="273" eb="275">
      <t>イカ</t>
    </rPh>
    <rPh sb="288" eb="290">
      <t>レイワ</t>
    </rPh>
    <rPh sb="291" eb="293">
      <t>ネンド</t>
    </rPh>
    <rPh sb="298" eb="300">
      <t>レイワ</t>
    </rPh>
    <rPh sb="301" eb="303">
      <t>ネンド</t>
    </rPh>
    <rPh sb="308" eb="310">
      <t>レイワ</t>
    </rPh>
    <rPh sb="311" eb="313">
      <t>ネンド</t>
    </rPh>
    <rPh sb="313" eb="314">
      <t>オヨ</t>
    </rPh>
    <rPh sb="315" eb="317">
      <t>レイワ</t>
    </rPh>
    <rPh sb="318" eb="320">
      <t>ネンド</t>
    </rPh>
    <phoneticPr fontId="2"/>
  </si>
  <si>
    <t>【申告工事成績点】
次の①又は②を申告工事成績点とし、評価基準に記載の計算式１により評価します。ただし、申告工事成績点が８５点以上の場合は２０点、７５点未満の場合は１０点とします。
　①令和３年４月１日から当該工事の入札公告日まで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②国土交通省中部地方整備局又は国土交通省近畿地方整備局が令和５年度に公表した工事成績評定平均点とします。
【総合点】
　①及び②が無い場合は、総合点を評価基準に記載の計算式２（小数点以下切り捨て）により評価します。ただし、総合点が９７０点以上の場合は１０点、８４０点未満の場合は０点とします。
・総合点とは入札公告日において最新の三重県建設工事等入札参加資格者名簿に記載された総合点とします。
・上記全てに該当がない場合の加算点は０点です。</t>
    <rPh sb="1" eb="3">
      <t>シンコク</t>
    </rPh>
    <rPh sb="3" eb="5">
      <t>コウジ</t>
    </rPh>
    <rPh sb="5" eb="7">
      <t>セイセキ</t>
    </rPh>
    <rPh sb="7" eb="8">
      <t>テン</t>
    </rPh>
    <rPh sb="93" eb="95">
      <t>レイワ</t>
    </rPh>
    <rPh sb="96" eb="97">
      <t>ネン</t>
    </rPh>
    <rPh sb="103" eb="105">
      <t>トウガイ</t>
    </rPh>
    <rPh sb="105" eb="107">
      <t>コウジ</t>
    </rPh>
    <rPh sb="108" eb="110">
      <t>ニュウサツ</t>
    </rPh>
    <rPh sb="110" eb="112">
      <t>コウコク</t>
    </rPh>
    <rPh sb="112" eb="113">
      <t>ビ</t>
    </rPh>
    <rPh sb="116" eb="124">
      <t>ヨッカイチコウカンリクミアイ</t>
    </rPh>
    <rPh sb="124" eb="125">
      <t>モ</t>
    </rPh>
    <rPh sb="159" eb="161">
      <t>シンコク</t>
    </rPh>
    <rPh sb="164" eb="166">
      <t>ニンイ</t>
    </rPh>
    <rPh sb="167" eb="169">
      <t>ケンスウ</t>
    </rPh>
    <rPh sb="171" eb="172">
      <t>ケン</t>
    </rPh>
    <rPh sb="200" eb="202">
      <t>シンコク</t>
    </rPh>
    <rPh sb="209" eb="210">
      <t>ケン</t>
    </rPh>
    <rPh sb="231" eb="233">
      <t>シンコク</t>
    </rPh>
    <rPh sb="282" eb="283">
      <t>マタ</t>
    </rPh>
    <rPh sb="297" eb="299">
      <t>レイワ</t>
    </rPh>
    <rPh sb="300" eb="301">
      <t>ネン</t>
    </rPh>
    <rPh sb="301" eb="302">
      <t>ド</t>
    </rPh>
    <rPh sb="324" eb="326">
      <t>ソウゴウ</t>
    </rPh>
    <rPh sb="326" eb="327">
      <t>テン</t>
    </rPh>
    <rPh sb="331" eb="332">
      <t>オヨ</t>
    </rPh>
    <rPh sb="358" eb="361">
      <t>ショウスウテン</t>
    </rPh>
    <rPh sb="361" eb="363">
      <t>イカ</t>
    </rPh>
    <rPh sb="363" eb="364">
      <t>キ</t>
    </rPh>
    <rPh sb="365" eb="366">
      <t>ス</t>
    </rPh>
    <phoneticPr fontId="2"/>
  </si>
  <si>
    <r>
      <t xml:space="preserve">下記のいずれかの取組実績により評価します。 
・取組① 令和２年度以降に「ユースエール認定制度」に認定されたことがある。
・取組② 「みえの働き方改革推進企業登録制度」に登録されている。
</t>
    </r>
    <r>
      <rPr>
        <b/>
        <sz val="12"/>
        <rFont val="ＭＳ Ｐゴシック"/>
        <family val="3"/>
        <charset val="128"/>
      </rPr>
      <t xml:space="preserve">※取組①、②は重複して評価しません。 </t>
    </r>
    <rPh sb="28" eb="30">
      <t>レイワ</t>
    </rPh>
    <rPh sb="31" eb="33">
      <t>ネンド</t>
    </rPh>
    <rPh sb="33" eb="35">
      <t>イコウ</t>
    </rPh>
    <rPh sb="45" eb="47">
      <t>セイド</t>
    </rPh>
    <rPh sb="49" eb="51">
      <t>ニンテイ</t>
    </rPh>
    <rPh sb="79" eb="81">
      <t>トウロク</t>
    </rPh>
    <rPh sb="81" eb="83">
      <t>セイド</t>
    </rPh>
    <rPh sb="85" eb="87">
      <t>トウロク</t>
    </rPh>
    <phoneticPr fontId="2"/>
  </si>
  <si>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なお、「三重県が開催する人権に関する研修の受講実績」は、令和５年度から令和６年度の受講実績を評価の対象とします。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１０名未満となった場合）は、１０名未満でも評価します。
・令和元年度（平成３１年度）から当該工事の入札公告日までの開催実績を評価の対象とします。
・評価対象の現場見学会の実績は、官民の別は問いません。
⑧不当要求防止責任者講習の受講実績
　当該工事の入札に参加する者が、不当要求防止責任者を選任し、三重県公安委員会（(公財)暴力追放三重県民センター）が開催する不当要求防止責任者講習の受講実績のある場合に評価します。
　なお、「不当要求防止責任者講習の受講実績」は、令和３年度から入札公告日までの受講実績を評価の対象とします。</t>
    <rPh sb="188" eb="190">
      <t>ホウリツ</t>
    </rPh>
    <rPh sb="236" eb="238">
      <t>ホウリツ</t>
    </rPh>
    <rPh sb="241" eb="242">
      <t>ショウ</t>
    </rPh>
    <rPh sb="244" eb="245">
      <t>シャ</t>
    </rPh>
    <rPh sb="245" eb="247">
      <t>コヨウ</t>
    </rPh>
    <rPh sb="248" eb="251">
      <t>ギムヅ</t>
    </rPh>
    <rPh sb="258" eb="260">
      <t>キギョウ</t>
    </rPh>
    <rPh sb="262" eb="263">
      <t>ショウ</t>
    </rPh>
    <rPh sb="265" eb="266">
      <t>シャ</t>
    </rPh>
    <rPh sb="267" eb="269">
      <t>コヨウ</t>
    </rPh>
    <rPh sb="273" eb="275">
      <t>バアイ</t>
    </rPh>
    <rPh sb="276" eb="278">
      <t>ヒョウカ</t>
    </rPh>
    <rPh sb="328" eb="329">
      <t>マタ</t>
    </rPh>
    <rPh sb="358" eb="360">
      <t>シュトク</t>
    </rPh>
    <rPh sb="364" eb="366">
      <t>バアイ</t>
    </rPh>
    <rPh sb="404" eb="406">
      <t>ジンケン</t>
    </rPh>
    <rPh sb="407" eb="408">
      <t>カン</t>
    </rPh>
    <rPh sb="410" eb="412">
      <t>トリクミ</t>
    </rPh>
    <rPh sb="412" eb="414">
      <t>ジッセキ</t>
    </rPh>
    <rPh sb="416" eb="419">
      <t>ミエケン</t>
    </rPh>
    <rPh sb="420" eb="422">
      <t>カイサイ</t>
    </rPh>
    <rPh sb="424" eb="426">
      <t>ジンケン</t>
    </rPh>
    <rPh sb="427" eb="428">
      <t>カン</t>
    </rPh>
    <rPh sb="430" eb="432">
      <t>ケンシュウ</t>
    </rPh>
    <rPh sb="433" eb="435">
      <t>ジュコウ</t>
    </rPh>
    <rPh sb="435" eb="437">
      <t>ジッセキ</t>
    </rPh>
    <rPh sb="438" eb="439">
      <t>マタ</t>
    </rPh>
    <rPh sb="441" eb="443">
      <t>ショクギョウ</t>
    </rPh>
    <rPh sb="443" eb="445">
      <t>アンテイ</t>
    </rPh>
    <rPh sb="445" eb="446">
      <t>ホウ</t>
    </rPh>
    <rPh sb="447" eb="448">
      <t>モト</t>
    </rPh>
    <rPh sb="450" eb="452">
      <t>コウセイ</t>
    </rPh>
    <rPh sb="452" eb="454">
      <t>サイヨウ</t>
    </rPh>
    <rPh sb="454" eb="456">
      <t>センコウ</t>
    </rPh>
    <rPh sb="456" eb="458">
      <t>ジンケン</t>
    </rPh>
    <rPh sb="458" eb="460">
      <t>ケイハツ</t>
    </rPh>
    <rPh sb="460" eb="463">
      <t>スイシンイン</t>
    </rPh>
    <rPh sb="464" eb="466">
      <t>セッチ</t>
    </rPh>
    <rPh sb="473" eb="474">
      <t>ト</t>
    </rPh>
    <rPh sb="474" eb="475">
      <t>ク</t>
    </rPh>
    <rPh sb="475" eb="477">
      <t>ジッセキ</t>
    </rPh>
    <rPh sb="478" eb="480">
      <t>ウム</t>
    </rPh>
    <rPh sb="518" eb="520">
      <t>レイワ</t>
    </rPh>
    <rPh sb="521" eb="523">
      <t>ネンド</t>
    </rPh>
    <rPh sb="525" eb="527">
      <t>レイワ</t>
    </rPh>
    <rPh sb="528" eb="530">
      <t>ネンド</t>
    </rPh>
    <rPh sb="531" eb="533">
      <t>ジュコウ</t>
    </rPh>
    <rPh sb="533" eb="535">
      <t>ジッセキ</t>
    </rPh>
    <rPh sb="596" eb="598">
      <t>セッチ</t>
    </rPh>
    <rPh sb="750" eb="752">
      <t>ウケイレ</t>
    </rPh>
    <rPh sb="755" eb="759">
      <t>ウケイレジキ</t>
    </rPh>
    <rPh sb="760" eb="762">
      <t>ウケイレ</t>
    </rPh>
    <rPh sb="762" eb="764">
      <t>ニンズウ</t>
    </rPh>
    <rPh sb="949" eb="951">
      <t>ジュギョウ</t>
    </rPh>
    <rPh sb="1031" eb="1033">
      <t>ガッコウ</t>
    </rPh>
    <rPh sb="1033" eb="1034">
      <t>ガワ</t>
    </rPh>
    <rPh sb="1036" eb="1038">
      <t>チョウセイ</t>
    </rPh>
    <rPh sb="1039" eb="1041">
      <t>ケッカ</t>
    </rPh>
    <rPh sb="1041" eb="1044">
      <t>サンカシャ</t>
    </rPh>
    <rPh sb="1047" eb="1048">
      <t>メイ</t>
    </rPh>
    <rPh sb="1048" eb="1050">
      <t>ミマン</t>
    </rPh>
    <rPh sb="1054" eb="1056">
      <t>バアイ</t>
    </rPh>
    <rPh sb="1074" eb="1079">
      <t>レイワガンネンド</t>
    </rPh>
    <rPh sb="1080" eb="1082">
      <t>ヘイセイ</t>
    </rPh>
    <rPh sb="1084" eb="1086">
      <t>ネンド</t>
    </rPh>
    <rPh sb="1279" eb="1281">
      <t>レイワ</t>
    </rPh>
    <rPh sb="1282" eb="1284">
      <t>ネンド</t>
    </rPh>
    <phoneticPr fontId="2"/>
  </si>
  <si>
    <t>「災害協定１の実績」又は「災害協定２の実績」の有無により評価します。
【災害協定１】
・「災害協定１」とは、「四日市港管理組合と締結した地震・津波・風水害等の緊急時における調査・災害応急工事に関する協定」をいいます。
・「災害協定１の実績」は、第８条に定める連携訓練への令和５年度又は令和６年度の参加実績を指します。
【災害協定２】
・「災害協定２」とは、「四日市市、川越町との防災協定」又は「三重県との防災協定」をいいます。
・「四日市市、川越町との防災協定」については、「建設業のための広場」で公開している最新版の「経営事項審査申請の手引き」に記載された、協定書等に災害時の建設業者の活動義務が規定されている防災協定とします。
・「三重県との防災協定」については、「技術資料作成上の留意事項」に記載した防災協定とします。
・「災害協定２の実績」は、「災害協定２」を締結している場合を指します。
　なお、「災害協定２の実績」は、令和５年度又は令和６年度の防災協定締結を評価の対象とします。対象期間以前の協定締結で、自動継続している協定は含みます。
・「災害協定２の実績」の評価は、四日市市、川越町に「本店及び建設業法上の主たる営業所」又は「建設業法上の営業所」を有する企業に限ります。
※「災害協定１の実績」と「災害協定２の実績」は重複して評価しません。</t>
    <rPh sb="10" eb="11">
      <t>マタ</t>
    </rPh>
    <rPh sb="37" eb="39">
      <t>サイガイ</t>
    </rPh>
    <rPh sb="39" eb="41">
      <t>キョウテイ</t>
    </rPh>
    <rPh sb="56" eb="64">
      <t>ヨッカイチコウカンリクミアイ</t>
    </rPh>
    <rPh sb="65" eb="67">
      <t>テイケツ</t>
    </rPh>
    <rPh sb="69" eb="71">
      <t>ジシン</t>
    </rPh>
    <rPh sb="72" eb="74">
      <t>ツナミ</t>
    </rPh>
    <rPh sb="75" eb="78">
      <t>フウスイガイ</t>
    </rPh>
    <rPh sb="78" eb="79">
      <t>トウ</t>
    </rPh>
    <rPh sb="80" eb="83">
      <t>キンキュウジ</t>
    </rPh>
    <rPh sb="87" eb="89">
      <t>チョウサ</t>
    </rPh>
    <rPh sb="90" eb="94">
      <t>サイガイオウキュウ</t>
    </rPh>
    <rPh sb="94" eb="96">
      <t>コウジ</t>
    </rPh>
    <rPh sb="97" eb="98">
      <t>カン</t>
    </rPh>
    <rPh sb="123" eb="124">
      <t>ダイ</t>
    </rPh>
    <rPh sb="125" eb="126">
      <t>ジョウ</t>
    </rPh>
    <rPh sb="127" eb="128">
      <t>サダ</t>
    </rPh>
    <rPh sb="130" eb="134">
      <t>レンケイクンレン</t>
    </rPh>
    <rPh sb="136" eb="138">
      <t>レイワ</t>
    </rPh>
    <rPh sb="139" eb="141">
      <t>ネンド</t>
    </rPh>
    <rPh sb="141" eb="142">
      <t>マタ</t>
    </rPh>
    <rPh sb="143" eb="145">
      <t>レイワ</t>
    </rPh>
    <rPh sb="146" eb="148">
      <t>ネンド</t>
    </rPh>
    <rPh sb="162" eb="164">
      <t>サイガイ</t>
    </rPh>
    <rPh sb="164" eb="166">
      <t>キョウテイ</t>
    </rPh>
    <rPh sb="181" eb="185">
      <t>ヨッカイチシ</t>
    </rPh>
    <rPh sb="186" eb="189">
      <t>カワゴエチョウ</t>
    </rPh>
    <rPh sb="218" eb="222">
      <t>ヨッカイチシ</t>
    </rPh>
    <rPh sb="223" eb="226">
      <t>カワゴエチョウ</t>
    </rPh>
    <rPh sb="320" eb="323">
      <t>ミエケン</t>
    </rPh>
    <rPh sb="325" eb="327">
      <t>ボウサイ</t>
    </rPh>
    <rPh sb="327" eb="329">
      <t>キョウテイ</t>
    </rPh>
    <rPh sb="351" eb="353">
      <t>キサイ</t>
    </rPh>
    <rPh sb="355" eb="357">
      <t>ボウサイ</t>
    </rPh>
    <rPh sb="357" eb="359">
      <t>キョウテイ</t>
    </rPh>
    <rPh sb="417" eb="419">
      <t>レイワ</t>
    </rPh>
    <rPh sb="420" eb="422">
      <t>ネンド</t>
    </rPh>
    <rPh sb="424" eb="426">
      <t>レイワ</t>
    </rPh>
    <rPh sb="427" eb="429">
      <t>ネンド</t>
    </rPh>
    <rPh sb="437" eb="439">
      <t>ヒョウカ</t>
    </rPh>
    <rPh sb="493" eb="497">
      <t>ヨッカイチシ</t>
    </rPh>
    <rPh sb="498" eb="501">
      <t>カワゴエチョウ</t>
    </rPh>
    <rPh sb="520" eb="521">
      <t>マタ</t>
    </rPh>
    <rPh sb="526" eb="527">
      <t>ホウ</t>
    </rPh>
    <rPh sb="527" eb="528">
      <t>ジョウ</t>
    </rPh>
    <phoneticPr fontId="2"/>
  </si>
  <si>
    <t>令和５年度又は令和６年度における四日市市、川越町内の公共施設美化活動の活動実績の有無により評価します。
・「公共施設美化活動」とは、三重県県土整備部が定める住民参加に係る事業（河川・海岸美化ボランティア活動推進事業、道路美化ボランティア活動助成事業、フラワーオアシス推進事業、ふれあいの道事業）を指します。</t>
    <rPh sb="0" eb="2">
      <t>レイワ</t>
    </rPh>
    <rPh sb="3" eb="5">
      <t>ネンド</t>
    </rPh>
    <rPh sb="7" eb="9">
      <t>レイワ</t>
    </rPh>
    <rPh sb="10" eb="12">
      <t>ネンド</t>
    </rPh>
    <rPh sb="16" eb="20">
      <t>ヨッカイチシ</t>
    </rPh>
    <rPh sb="21" eb="24">
      <t>カワゴエチョウ</t>
    </rPh>
    <rPh sb="83" eb="84">
      <t>カカ</t>
    </rPh>
    <phoneticPr fontId="2"/>
  </si>
  <si>
    <t>四日市港管理組合管理者</t>
    <rPh sb="0" eb="8">
      <t>ヨッカイチコウカンリクミアイ</t>
    </rPh>
    <rPh sb="8" eb="11">
      <t>カンリシャ</t>
    </rPh>
    <phoneticPr fontId="2"/>
  </si>
  <si>
    <t>あて</t>
    <phoneticPr fontId="2"/>
  </si>
  <si>
    <t>令和５年度　国補港整　第６号</t>
    <rPh sb="0" eb="2">
      <t>レイワ</t>
    </rPh>
    <rPh sb="3" eb="5">
      <t>ネンド</t>
    </rPh>
    <rPh sb="6" eb="7">
      <t>クニ</t>
    </rPh>
    <rPh sb="7" eb="8">
      <t>ホ</t>
    </rPh>
    <rPh sb="8" eb="9">
      <t>コウ</t>
    </rPh>
    <rPh sb="9" eb="10">
      <t>セイ</t>
    </rPh>
    <rPh sb="11" eb="12">
      <t>ダイ</t>
    </rPh>
    <rPh sb="13" eb="14">
      <t>ゴウ</t>
    </rPh>
    <phoneticPr fontId="2"/>
  </si>
  <si>
    <t>霞ヶ浦地区７０号岸壁ほか予防保全（被覆防食）等工事</t>
    <rPh sb="0" eb="3">
      <t>カスミガウラ</t>
    </rPh>
    <rPh sb="3" eb="5">
      <t>チク</t>
    </rPh>
    <rPh sb="7" eb="8">
      <t>ゴウ</t>
    </rPh>
    <rPh sb="8" eb="10">
      <t>ガンペキ</t>
    </rPh>
    <rPh sb="12" eb="14">
      <t>ヨボウ</t>
    </rPh>
    <rPh sb="14" eb="16">
      <t>ホゼン</t>
    </rPh>
    <rPh sb="17" eb="21">
      <t>ヒフクボウショク</t>
    </rPh>
    <rPh sb="22" eb="23">
      <t>トウ</t>
    </rPh>
    <rPh sb="23" eb="25">
      <t>コウジ</t>
    </rPh>
    <phoneticPr fontId="2"/>
  </si>
  <si>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rPh sb="0" eb="2">
      <t>トウガイ</t>
    </rPh>
    <rPh sb="28" eb="30">
      <t>ギジュツ</t>
    </rPh>
    <rPh sb="30" eb="32">
      <t>テイアン</t>
    </rPh>
    <rPh sb="32" eb="33">
      <t>トウ</t>
    </rPh>
    <rPh sb="33" eb="36">
      <t>フリコウ</t>
    </rPh>
    <rPh sb="36" eb="38">
      <t>カクテイ</t>
    </rPh>
    <rPh sb="38" eb="41">
      <t>ツウチショ</t>
    </rPh>
    <rPh sb="45" eb="48">
      <t>フリコウ</t>
    </rPh>
    <rPh sb="48" eb="50">
      <t>コウモク</t>
    </rPh>
    <rPh sb="51" eb="54">
      <t>フリコウ</t>
    </rPh>
    <rPh sb="57" eb="59">
      <t>ゲンテン</t>
    </rPh>
    <rPh sb="60" eb="62">
      <t>タイショウ</t>
    </rPh>
    <rPh sb="65" eb="67">
      <t>キカン</t>
    </rPh>
    <rPh sb="70" eb="72">
      <t>ツウチ</t>
    </rPh>
    <rPh sb="93" eb="95">
      <t>キサイ</t>
    </rPh>
    <rPh sb="97" eb="99">
      <t>キカン</t>
    </rPh>
    <rPh sb="100" eb="108">
      <t>ヨッカイチコウカンリクミアイ</t>
    </rPh>
    <rPh sb="120" eb="122">
      <t>コウジ</t>
    </rPh>
    <rPh sb="148" eb="150">
      <t>ゴウケイ</t>
    </rPh>
    <rPh sb="184" eb="186">
      <t>ケンセツ</t>
    </rPh>
    <rPh sb="186" eb="188">
      <t>コウジ</t>
    </rPh>
    <rPh sb="188" eb="190">
      <t>キョウドウ</t>
    </rPh>
    <rPh sb="190" eb="193">
      <t>キギョウタイ</t>
    </rPh>
    <rPh sb="197" eb="199">
      <t>ケンセツ</t>
    </rPh>
    <rPh sb="199" eb="201">
      <t>キョウドウ</t>
    </rPh>
    <rPh sb="201" eb="204">
      <t>キギョウタイ</t>
    </rPh>
    <phoneticPr fontId="2"/>
  </si>
  <si>
    <t>霞ヶ浦地区70号岸壁ほか予防保全（被覆防食）等工事</t>
    <rPh sb="0" eb="3">
      <t>カスミガウラ</t>
    </rPh>
    <rPh sb="3" eb="5">
      <t>チク</t>
    </rPh>
    <rPh sb="7" eb="10">
      <t>ゴウガンペキ</t>
    </rPh>
    <rPh sb="12" eb="16">
      <t>ヨボウホゼン</t>
    </rPh>
    <rPh sb="17" eb="21">
      <t>ヒフクボウショク</t>
    </rPh>
    <rPh sb="22" eb="23">
      <t>トウ</t>
    </rPh>
    <rPh sb="23" eb="25">
      <t>コウジ</t>
    </rPh>
    <phoneticPr fontId="2"/>
  </si>
  <si>
    <t>当該工事は供用中の岸壁における鋼矢板・鋼管矢板の被覆防食及び鋼管杭の電気防食を行う工事です。
「項目１　工程計画」、「項目２　関係者との調整（工程計画に係るものを除く）」、「項目３　安全管理」の３項目について、工事を行ううえでの留意点とその理由を３つ以内で記述してください。
・これらの提案については、対策を求めていません。そのため履行義務はありません。</t>
    <rPh sb="5" eb="8">
      <t>キョウヨウチュウ</t>
    </rPh>
    <rPh sb="9" eb="11">
      <t>ガンペキ</t>
    </rPh>
    <rPh sb="15" eb="18">
      <t>コウヤイタ</t>
    </rPh>
    <rPh sb="19" eb="23">
      <t>コウカンヤイタ</t>
    </rPh>
    <rPh sb="24" eb="28">
      <t>ヒフクボウショク</t>
    </rPh>
    <rPh sb="28" eb="29">
      <t>オヨ</t>
    </rPh>
    <rPh sb="34" eb="38">
      <t>デンキボウショク</t>
    </rPh>
    <rPh sb="52" eb="56">
      <t>コウテイケイカク</t>
    </rPh>
    <rPh sb="63" eb="66">
      <t>カンケイシャ</t>
    </rPh>
    <rPh sb="68" eb="70">
      <t>チョウセイ</t>
    </rPh>
    <rPh sb="91" eb="95">
      <t>アンゼンカンリ</t>
    </rPh>
    <rPh sb="125" eb="127">
      <t>イナイ</t>
    </rPh>
    <phoneticPr fontId="2"/>
  </si>
  <si>
    <r>
      <rPr>
        <sz val="9"/>
        <color rgb="FF0000FF"/>
        <rFont val="ＭＳ 明朝"/>
        <family val="1"/>
        <charset val="128"/>
      </rPr>
      <t>四日市港管理組合若しくは</t>
    </r>
    <r>
      <rPr>
        <sz val="9"/>
        <rFont val="ＭＳ 明朝"/>
        <family val="1"/>
        <charset val="128"/>
      </rPr>
      <t>三重県の工事評定点</t>
    </r>
    <rPh sb="0" eb="9">
      <t>ヨッカイチコウカンリクミアイモ</t>
    </rPh>
    <rPh sb="12" eb="15">
      <t>ミエケン</t>
    </rPh>
    <rPh sb="16" eb="18">
      <t>コウジ</t>
    </rPh>
    <rPh sb="18" eb="20">
      <t>ヒョウテイ</t>
    </rPh>
    <rPh sb="20" eb="21">
      <t>テン</t>
    </rPh>
    <phoneticPr fontId="2"/>
  </si>
  <si>
    <r>
      <rPr>
        <sz val="11"/>
        <color rgb="FFFF0000"/>
        <rFont val="ＭＳ 明朝"/>
        <family val="1"/>
        <charset val="128"/>
      </rPr>
      <t>令和３年</t>
    </r>
    <r>
      <rPr>
        <sz val="11"/>
        <rFont val="ＭＳ 明朝"/>
        <family val="1"/>
        <charset val="128"/>
      </rPr>
      <t>４月１日から当該工事の入札公告日までに</t>
    </r>
    <r>
      <rPr>
        <sz val="11"/>
        <color rgb="FF0000FF"/>
        <rFont val="ＭＳ 明朝"/>
        <family val="1"/>
        <charset val="128"/>
      </rPr>
      <t>四日市港管理組合、</t>
    </r>
    <r>
      <rPr>
        <sz val="11"/>
        <rFont val="ＭＳ 明朝"/>
        <family val="1"/>
        <charset val="128"/>
      </rPr>
      <t>三重県が通知（工事成績認定書）した土木一式工事の評定点を、任意の件数だけ入力してください。
１０件まで申告できます。</t>
    </r>
    <rPh sb="0" eb="2">
      <t>レイワ</t>
    </rPh>
    <rPh sb="3" eb="4">
      <t>ネン</t>
    </rPh>
    <rPh sb="23" eb="31">
      <t>ヨッカイチコウカンリクミアイ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</si>
</sst>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 "/>
    <numFmt numFmtId="178" formatCode="0.000"/>
    <numFmt numFmtId="179" formatCode="0.00;&quot;△ &quot;0.00"/>
    <numFmt numFmtId="180" formatCode="[$-411]ge\.m\.d;@"/>
    <numFmt numFmtId="181" formatCode="&quot;～&quot;[$-411]ge\.m\.d;@"/>
    <numFmt numFmtId="182" formatCode="0&quot;日&quot;"/>
    <numFmt numFmtId="183" formatCode="&quot;JV &quot;?0&quot;%&quot;"/>
    <numFmt numFmtId="184" formatCode="#,##0.000_ "/>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8"/>
      <name val="ＭＳ 明朝"/>
      <family val="1"/>
      <charset val="128"/>
    </font>
    <font>
      <u/>
      <sz val="11"/>
      <color indexed="12"/>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b/>
      <sz val="12"/>
      <name val="ＭＳ Ｐゴシック"/>
      <family val="3"/>
      <charset val="128"/>
    </font>
    <font>
      <sz val="10"/>
      <name val="ＭＳ 明朝"/>
      <family val="1"/>
      <charset val="128"/>
    </font>
    <font>
      <sz val="8"/>
      <name val="ＭＳ 明朝"/>
      <family val="1"/>
      <charset val="128"/>
    </font>
    <font>
      <sz val="9"/>
      <name val="ＭＳ 明朝"/>
      <family val="1"/>
      <charset val="128"/>
    </font>
    <font>
      <b/>
      <sz val="20"/>
      <color indexed="8"/>
      <name val="ＭＳ Ｐゴシック"/>
      <family val="3"/>
      <charset val="128"/>
    </font>
    <font>
      <sz val="12"/>
      <color indexed="8"/>
      <name val="ＭＳ Ｐゴシック"/>
      <family val="3"/>
      <charset val="128"/>
    </font>
    <font>
      <sz val="14"/>
      <name val="ＭＳ ゴシック"/>
      <family val="3"/>
      <charset val="128"/>
    </font>
    <font>
      <sz val="12"/>
      <color indexed="10"/>
      <name val="ＭＳ Ｐゴシック"/>
      <family val="3"/>
      <charset val="128"/>
    </font>
    <font>
      <sz val="18"/>
      <name val="ＭＳ Ｐゴシック"/>
      <family val="3"/>
      <charset val="128"/>
    </font>
    <font>
      <b/>
      <sz val="14"/>
      <name val="ＭＳ Ｐゴシック"/>
      <family val="3"/>
      <charset val="128"/>
    </font>
    <font>
      <b/>
      <sz val="12"/>
      <name val="ＭＳ 明朝"/>
      <family val="1"/>
      <charset val="128"/>
    </font>
    <font>
      <sz val="12"/>
      <name val="HG丸ｺﾞｼｯｸM-PRO"/>
      <family val="3"/>
      <charset val="128"/>
    </font>
    <font>
      <sz val="12"/>
      <name val="ＭＳ 明朝"/>
      <family val="1"/>
      <charset val="128"/>
    </font>
    <font>
      <b/>
      <u/>
      <sz val="10"/>
      <name val="ＭＳ 明朝"/>
      <family val="1"/>
      <charset val="128"/>
    </font>
    <font>
      <b/>
      <sz val="12"/>
      <name val="ＭＳ ゴシック"/>
      <family val="3"/>
      <charset val="128"/>
    </font>
    <font>
      <b/>
      <sz val="10"/>
      <name val="ＭＳ ゴシック"/>
      <family val="3"/>
      <charset val="128"/>
    </font>
    <font>
      <strike/>
      <sz val="12"/>
      <name val="ＭＳ Ｐゴシック"/>
      <family val="3"/>
      <charset val="128"/>
    </font>
    <font>
      <strike/>
      <sz val="11"/>
      <name val="ＭＳ 明朝"/>
      <family val="1"/>
      <charset val="128"/>
    </font>
    <font>
      <sz val="11"/>
      <name val="HG丸ｺﾞｼｯｸM-PRO"/>
      <family val="3"/>
      <charset val="128"/>
    </font>
    <font>
      <b/>
      <sz val="12"/>
      <color indexed="10"/>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font>
    <font>
      <b/>
      <sz val="16"/>
      <color rgb="FFFF0000"/>
      <name val="ＭＳ Ｐゴシック"/>
      <family val="3"/>
      <charset val="128"/>
    </font>
    <font>
      <sz val="14"/>
      <color theme="1"/>
      <name val="ＭＳ Ｐゴシック"/>
      <family val="3"/>
      <charset val="128"/>
    </font>
    <font>
      <sz val="11"/>
      <color theme="3"/>
      <name val="ＭＳ 明朝"/>
      <family val="1"/>
      <charset val="128"/>
    </font>
    <font>
      <sz val="14"/>
      <name val="ＭＳ Ｐゴシック"/>
      <family val="3"/>
      <charset val="128"/>
      <scheme val="minor"/>
    </font>
    <font>
      <sz val="11"/>
      <color theme="1"/>
      <name val="ＭＳ Ｐゴシック"/>
      <family val="3"/>
      <charset val="128"/>
    </font>
    <font>
      <sz val="20"/>
      <color theme="1"/>
      <name val="ＭＳ Ｐゴシック"/>
      <family val="3"/>
      <charset val="128"/>
    </font>
    <font>
      <b/>
      <sz val="20"/>
      <color theme="1"/>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b/>
      <u/>
      <sz val="10"/>
      <color rgb="FFFF0000"/>
      <name val="ＭＳ 明朝"/>
      <family val="1"/>
      <charset val="128"/>
    </font>
    <font>
      <sz val="11"/>
      <color rgb="FFFF0000"/>
      <name val="ＭＳ 明朝"/>
      <family val="1"/>
      <charset val="128"/>
    </font>
    <font>
      <sz val="11"/>
      <color theme="1"/>
      <name val="ＭＳ 明朝"/>
      <family val="1"/>
      <charset val="128"/>
    </font>
    <font>
      <u/>
      <sz val="11"/>
      <color rgb="FFFF0000"/>
      <name val="ＭＳ 明朝"/>
      <family val="1"/>
      <charset val="128"/>
    </font>
    <font>
      <b/>
      <sz val="11"/>
      <color rgb="FFFF0000"/>
      <name val="ＭＳ 明朝"/>
      <family val="1"/>
      <charset val="128"/>
    </font>
    <font>
      <b/>
      <sz val="12"/>
      <color rgb="FFFF0000"/>
      <name val="ＭＳ ゴシック"/>
      <family val="3"/>
      <charset val="128"/>
    </font>
    <font>
      <sz val="12"/>
      <name val="ＭＳ ゴシック"/>
      <family val="3"/>
      <charset val="128"/>
    </font>
    <font>
      <b/>
      <sz val="10"/>
      <name val="ＭＳ 明朝"/>
      <family val="1"/>
      <charset val="128"/>
    </font>
    <font>
      <b/>
      <sz val="12"/>
      <color rgb="FF00B050"/>
      <name val="ＭＳ Ｐゴシック"/>
      <family val="3"/>
      <charset val="128"/>
    </font>
    <font>
      <sz val="9"/>
      <color rgb="FF0000FF"/>
      <name val="ＭＳ 明朝"/>
      <family val="1"/>
      <charset val="128"/>
    </font>
    <font>
      <sz val="11"/>
      <color rgb="FF0000FF"/>
      <name val="ＭＳ 明朝"/>
      <family val="1"/>
      <charset val="128"/>
    </font>
  </fonts>
  <fills count="7">
    <fill>
      <patternFill patternType="none"/>
    </fill>
    <fill>
      <patternFill patternType="gray125"/>
    </fill>
    <fill>
      <patternFill patternType="solid">
        <fgColor rgb="FFFFFF66"/>
        <bgColor indexed="64"/>
      </patternFill>
    </fill>
    <fill>
      <patternFill patternType="solid">
        <fgColor rgb="FFF7944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rgb="FFFF0000"/>
      </left>
      <right style="thin">
        <color rgb="FFFF0000"/>
      </right>
      <top/>
      <bottom style="thin">
        <color rgb="FFFF0000"/>
      </bottom>
      <diagonal/>
    </border>
    <border>
      <left style="thin">
        <color auto="1"/>
      </left>
      <right style="thin">
        <color rgb="FFFF0000"/>
      </right>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rgb="FFFF0000"/>
      </left>
      <right style="medium">
        <color indexed="64"/>
      </right>
      <top style="thin">
        <color auto="1"/>
      </top>
      <bottom style="thin">
        <color auto="1"/>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rgb="FFFF0000"/>
      </left>
      <right style="medium">
        <color indexed="64"/>
      </right>
      <top style="thin">
        <color auto="1"/>
      </top>
      <bottom style="thin">
        <color rgb="FFFF0000"/>
      </bottom>
      <diagonal/>
    </border>
    <border>
      <left style="thin">
        <color rgb="FFFF0000"/>
      </left>
      <right style="medium">
        <color indexed="64"/>
      </right>
      <top style="thin">
        <color rgb="FFFF0000"/>
      </top>
      <bottom style="thin">
        <color auto="1"/>
      </bottom>
      <diagonal/>
    </border>
    <border>
      <left/>
      <right style="thin">
        <color indexed="64"/>
      </right>
      <top style="medium">
        <color indexed="64"/>
      </top>
      <bottom/>
      <diagonal/>
    </border>
    <border diagonalUp="1">
      <left style="thin">
        <color indexed="64"/>
      </left>
      <right style="thin">
        <color indexed="64"/>
      </right>
      <top style="double">
        <color indexed="64"/>
      </top>
      <bottom style="thin">
        <color indexed="64"/>
      </bottom>
      <diagonal style="dotted">
        <color indexed="64"/>
      </diagonal>
    </border>
    <border>
      <left style="thin">
        <color indexed="64"/>
      </left>
      <right style="thin">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83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Protection="1">
      <alignment vertical="center"/>
      <protection locked="0"/>
    </xf>
    <xf numFmtId="0" fontId="0" fillId="0" borderId="1" xfId="0" applyBorder="1" applyAlignment="1">
      <alignment horizontal="center" vertical="center" wrapText="1"/>
    </xf>
    <xf numFmtId="0" fontId="0" fillId="0" borderId="0" xfId="0" applyAlignment="1">
      <alignment horizontal="center" vertical="center"/>
    </xf>
    <xf numFmtId="0" fontId="8" fillId="0" borderId="0" xfId="0" applyFont="1">
      <alignment vertical="center"/>
    </xf>
    <xf numFmtId="176" fontId="10" fillId="0" borderId="2" xfId="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center" vertical="center" shrinkToFit="1"/>
    </xf>
    <xf numFmtId="0" fontId="34" fillId="0" borderId="7" xfId="0" applyFont="1" applyBorder="1">
      <alignment vertical="center"/>
    </xf>
    <xf numFmtId="0" fontId="34"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35" fillId="0" borderId="10" xfId="0" applyFont="1" applyBorder="1" applyAlignment="1">
      <alignment vertical="top" wrapText="1"/>
    </xf>
    <xf numFmtId="0" fontId="35" fillId="0" borderId="11" xfId="0" applyFont="1" applyBorder="1" applyAlignment="1">
      <alignment vertical="top" wrapText="1"/>
    </xf>
    <xf numFmtId="0" fontId="35" fillId="0" borderId="8" xfId="0" applyFont="1" applyBorder="1">
      <alignment vertical="center"/>
    </xf>
    <xf numFmtId="0" fontId="10" fillId="0" borderId="8" xfId="0" applyFont="1" applyBorder="1">
      <alignment vertical="center"/>
    </xf>
    <xf numFmtId="0" fontId="36" fillId="0" borderId="2" xfId="1" applyNumberFormat="1" applyFont="1" applyBorder="1" applyAlignment="1">
      <alignment horizontal="center" vertical="center"/>
    </xf>
    <xf numFmtId="0" fontId="37" fillId="0" borderId="1" xfId="0" applyFont="1" applyBorder="1" applyAlignment="1">
      <alignment horizontal="center" vertical="center"/>
    </xf>
    <xf numFmtId="0" fontId="12" fillId="0" borderId="0" xfId="0" applyFont="1">
      <alignment vertical="center"/>
    </xf>
    <xf numFmtId="0" fontId="9" fillId="0" borderId="12" xfId="0" applyFont="1" applyBorder="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10" fillId="0" borderId="0" xfId="0" applyFont="1">
      <alignment vertical="center"/>
    </xf>
    <xf numFmtId="0" fontId="10" fillId="0" borderId="5" xfId="0" applyFont="1" applyBorder="1" applyAlignment="1">
      <alignment horizontal="center" vertical="center" wrapTex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176" fontId="10" fillId="2" borderId="2" xfId="0" quotePrefix="1" applyNumberFormat="1" applyFont="1" applyFill="1" applyBorder="1" applyAlignment="1" applyProtection="1">
      <alignment horizontal="center" vertical="center" wrapText="1"/>
      <protection locked="0"/>
    </xf>
    <xf numFmtId="0" fontId="9" fillId="0" borderId="0" xfId="0" applyFont="1">
      <alignment vertical="center"/>
    </xf>
    <xf numFmtId="0" fontId="3" fillId="0" borderId="0" xfId="0" applyFont="1" applyProtection="1">
      <alignment vertical="center"/>
      <protection locked="0"/>
    </xf>
    <xf numFmtId="0" fontId="10" fillId="0" borderId="3" xfId="0" applyFont="1" applyBorder="1" applyAlignment="1">
      <alignment vertical="center" shrinkToFit="1"/>
    </xf>
    <xf numFmtId="0" fontId="35" fillId="2" borderId="1" xfId="0" applyFont="1" applyFill="1" applyBorder="1">
      <alignment vertical="center"/>
    </xf>
    <xf numFmtId="0" fontId="35" fillId="3" borderId="1" xfId="0" applyFont="1" applyFill="1" applyBorder="1">
      <alignment vertical="center"/>
    </xf>
    <xf numFmtId="0" fontId="35" fillId="0" borderId="0" xfId="0" applyFont="1" applyAlignment="1">
      <alignment horizontal="left" vertical="top" wrapText="1"/>
    </xf>
    <xf numFmtId="0" fontId="35" fillId="0" borderId="15" xfId="0" applyFont="1" applyBorder="1" applyAlignment="1">
      <alignment horizontal="left" vertical="top" wrapText="1"/>
    </xf>
    <xf numFmtId="0" fontId="0" fillId="0" borderId="16" xfId="0" applyBorder="1" applyAlignment="1">
      <alignment horizontal="center" vertical="center" wrapText="1"/>
    </xf>
    <xf numFmtId="0" fontId="0" fillId="0" borderId="16" xfId="1" quotePrefix="1" applyNumberFormat="1" applyFont="1" applyBorder="1" applyAlignment="1">
      <alignment horizontal="center" vertical="center" wrapText="1"/>
    </xf>
    <xf numFmtId="0" fontId="37" fillId="0" borderId="18" xfId="0" applyFont="1" applyBorder="1" applyAlignment="1">
      <alignment horizontal="center" vertical="center"/>
    </xf>
    <xf numFmtId="0" fontId="0" fillId="0" borderId="19" xfId="1" quotePrefix="1" applyNumberFormat="1" applyFont="1" applyBorder="1" applyAlignment="1">
      <alignment horizontal="center" vertical="center" wrapText="1"/>
    </xf>
    <xf numFmtId="0" fontId="36" fillId="0" borderId="20" xfId="1" applyNumberFormat="1" applyFont="1" applyBorder="1" applyAlignment="1">
      <alignment horizontal="center" vertical="center"/>
    </xf>
    <xf numFmtId="0" fontId="35" fillId="0" borderId="21" xfId="0" applyFont="1" applyBorder="1" applyAlignment="1">
      <alignment horizontal="right" vertical="center"/>
    </xf>
    <xf numFmtId="0" fontId="10" fillId="0" borderId="17" xfId="0" applyFont="1" applyBorder="1" applyAlignment="1">
      <alignment horizontal="center" vertical="center" textRotation="180"/>
    </xf>
    <xf numFmtId="0" fontId="0" fillId="0" borderId="3" xfId="0" applyBorder="1" applyAlignment="1">
      <alignment horizontal="center" vertical="center" wrapText="1"/>
    </xf>
    <xf numFmtId="0" fontId="10" fillId="0" borderId="2" xfId="0" applyFont="1" applyBorder="1" applyAlignment="1">
      <alignment horizontal="center" vertical="center" textRotation="255"/>
    </xf>
    <xf numFmtId="0" fontId="39" fillId="0" borderId="0" xfId="0" applyFont="1">
      <alignment vertical="center"/>
    </xf>
    <xf numFmtId="0" fontId="0" fillId="0" borderId="23" xfId="0" applyBorder="1" applyAlignment="1">
      <alignment horizontal="center" vertical="center" shrinkToFit="1"/>
    </xf>
    <xf numFmtId="0" fontId="10" fillId="0" borderId="17" xfId="0" applyFont="1" applyBorder="1" applyAlignment="1">
      <alignment horizontal="left" vertical="center"/>
    </xf>
    <xf numFmtId="0" fontId="35" fillId="0" borderId="0" xfId="0" applyFont="1">
      <alignment vertical="center"/>
    </xf>
    <xf numFmtId="0" fontId="35" fillId="0" borderId="0" xfId="0" applyFont="1" applyAlignment="1">
      <alignment vertical="top" wrapText="1"/>
    </xf>
    <xf numFmtId="0" fontId="35" fillId="0" borderId="22" xfId="0" applyFont="1" applyBorder="1" applyAlignment="1">
      <alignment horizontal="right" vertical="center"/>
    </xf>
    <xf numFmtId="0" fontId="35" fillId="0" borderId="15" xfId="0" applyFont="1" applyBorder="1" applyAlignment="1">
      <alignment vertical="top" wrapText="1"/>
    </xf>
    <xf numFmtId="0" fontId="4" fillId="0" borderId="0" xfId="0" applyFont="1" applyAlignment="1" applyProtection="1">
      <alignment horizontal="left" vertical="center"/>
      <protection locked="0"/>
    </xf>
    <xf numFmtId="0" fontId="40" fillId="0" borderId="24" xfId="0" applyFont="1" applyBorder="1" applyAlignment="1">
      <alignment horizontal="right" vertical="center"/>
    </xf>
    <xf numFmtId="0" fontId="40" fillId="0" borderId="10" xfId="0" applyFont="1" applyBorder="1">
      <alignment vertical="center"/>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lignment vertical="center"/>
    </xf>
    <xf numFmtId="0" fontId="43" fillId="0" borderId="0" xfId="0" applyFont="1" applyAlignment="1">
      <alignment horizontal="center" vertical="center"/>
    </xf>
    <xf numFmtId="0" fontId="43" fillId="0" borderId="0" xfId="0" applyFont="1">
      <alignment vertical="center"/>
    </xf>
    <xf numFmtId="0" fontId="41" fillId="0" borderId="13" xfId="0" applyFont="1" applyBorder="1" applyAlignment="1">
      <alignment horizontal="center" vertical="center" wrapText="1"/>
    </xf>
    <xf numFmtId="0" fontId="41" fillId="0" borderId="13" xfId="1" quotePrefix="1" applyNumberFormat="1" applyFont="1" applyFill="1" applyBorder="1" applyAlignment="1" applyProtection="1">
      <alignment horizontal="center" vertical="center" wrapText="1"/>
    </xf>
    <xf numFmtId="0" fontId="38" fillId="0" borderId="1" xfId="0" applyFont="1" applyBorder="1" applyAlignment="1">
      <alignment horizontal="center" vertical="center" wrapText="1"/>
    </xf>
    <xf numFmtId="0" fontId="38" fillId="0" borderId="17" xfId="0" applyFont="1" applyBorder="1" applyAlignment="1">
      <alignment horizontal="center" vertical="center" textRotation="180"/>
    </xf>
    <xf numFmtId="0" fontId="38" fillId="0" borderId="2" xfId="0" quotePrefix="1" applyFont="1" applyBorder="1" applyAlignment="1">
      <alignment horizontal="center" vertical="center"/>
    </xf>
    <xf numFmtId="0" fontId="38" fillId="0" borderId="3" xfId="0" applyFont="1" applyBorder="1" applyAlignment="1">
      <alignment horizontal="center" vertical="center" wrapText="1"/>
    </xf>
    <xf numFmtId="176" fontId="38" fillId="0" borderId="2" xfId="1" applyNumberFormat="1" applyFont="1" applyFill="1" applyBorder="1" applyAlignment="1" applyProtection="1">
      <alignment horizontal="center" vertical="center"/>
    </xf>
    <xf numFmtId="0" fontId="44" fillId="0" borderId="0" xfId="0" applyFont="1">
      <alignment vertical="center"/>
    </xf>
    <xf numFmtId="0" fontId="45" fillId="0" borderId="0" xfId="2" applyFont="1" applyFill="1" applyAlignment="1" applyProtection="1">
      <alignment horizontal="right" vertical="center"/>
    </xf>
    <xf numFmtId="0" fontId="41" fillId="0" borderId="0" xfId="1" applyNumberFormat="1" applyFont="1" applyFill="1" applyBorder="1" applyAlignment="1" applyProtection="1">
      <alignment vertical="center"/>
    </xf>
    <xf numFmtId="0" fontId="38" fillId="0" borderId="17" xfId="0" applyFont="1" applyBorder="1" applyAlignment="1">
      <alignment horizontal="left" vertical="center"/>
    </xf>
    <xf numFmtId="0" fontId="44" fillId="0" borderId="2" xfId="0" applyFont="1" applyBorder="1" applyAlignment="1">
      <alignment horizontal="center" vertical="center" wrapText="1"/>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right" vertical="center"/>
    </xf>
    <xf numFmtId="176" fontId="38" fillId="0" borderId="5" xfId="0" quotePrefix="1" applyNumberFormat="1" applyFont="1" applyBorder="1" applyAlignment="1">
      <alignment horizontal="center" vertical="center" wrapText="1"/>
    </xf>
    <xf numFmtId="176" fontId="41" fillId="0" borderId="5" xfId="0" quotePrefix="1"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textRotation="255"/>
      <protection locked="0"/>
    </xf>
    <xf numFmtId="0" fontId="4" fillId="0" borderId="0" xfId="0" applyFont="1" applyAlignment="1" applyProtection="1">
      <alignment horizontal="center" vertical="center" shrinkToFit="1"/>
      <protection locked="0"/>
    </xf>
    <xf numFmtId="0" fontId="0" fillId="0" borderId="1" xfId="0" applyBorder="1" applyAlignment="1">
      <alignment horizontal="center" vertical="center"/>
    </xf>
    <xf numFmtId="0" fontId="10" fillId="0" borderId="13" xfId="0" applyFont="1" applyBorder="1" applyAlignment="1">
      <alignment horizontal="center" vertical="center" wrapText="1"/>
    </xf>
    <xf numFmtId="0" fontId="0" fillId="0" borderId="13"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wrapText="1"/>
    </xf>
    <xf numFmtId="0" fontId="4" fillId="0" borderId="0" xfId="0" applyFont="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xf>
    <xf numFmtId="12" fontId="4" fillId="0" borderId="0" xfId="0" applyNumberFormat="1" applyFont="1" applyAlignment="1" applyProtection="1">
      <alignment horizontal="center" vertical="center" wrapText="1"/>
      <protection locked="0"/>
    </xf>
    <xf numFmtId="178" fontId="4" fillId="0" borderId="0" xfId="0" applyNumberFormat="1" applyFont="1" applyAlignment="1" applyProtection="1">
      <alignment horizontal="center" vertical="center" wrapText="1"/>
      <protection locked="0"/>
    </xf>
    <xf numFmtId="184" fontId="4" fillId="0" borderId="0" xfId="0" applyNumberFormat="1" applyFont="1" applyAlignment="1" applyProtection="1">
      <alignment horizontal="center" vertical="center" wrapText="1"/>
      <protection locked="0"/>
    </xf>
    <xf numFmtId="0" fontId="4" fillId="0" borderId="22" xfId="0" quotePrefix="1"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0" xfId="0" quotePrefix="1" applyFont="1" applyAlignment="1" applyProtection="1">
      <alignment horizontal="right" vertical="center" wrapText="1"/>
      <protection locked="0"/>
    </xf>
    <xf numFmtId="0" fontId="4" fillId="0" borderId="24" xfId="0" quotePrefix="1" applyFont="1" applyBorder="1" applyAlignment="1" applyProtection="1">
      <alignment horizontal="right" vertical="center" wrapText="1"/>
      <protection locked="0"/>
    </xf>
    <xf numFmtId="0" fontId="4" fillId="0" borderId="10" xfId="0" quotePrefix="1" applyFont="1" applyBorder="1" applyAlignment="1" applyProtection="1">
      <alignment horizontal="right" vertical="center" wrapText="1"/>
      <protection locked="0"/>
    </xf>
    <xf numFmtId="0" fontId="46" fillId="0" borderId="0" xfId="0" applyFont="1" applyProtection="1">
      <alignment vertical="center"/>
      <protection locked="0"/>
    </xf>
    <xf numFmtId="0" fontId="47" fillId="0" borderId="0" xfId="0" applyFont="1" applyAlignment="1" applyProtection="1">
      <alignment vertical="center" wrapText="1"/>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15"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4" fillId="0" borderId="25" xfId="0" applyFont="1" applyBorder="1" applyProtection="1">
      <alignment vertical="center"/>
      <protection locked="0"/>
    </xf>
    <xf numFmtId="0" fontId="4" fillId="0" borderId="22" xfId="0" applyFont="1" applyBorder="1" applyProtection="1">
      <alignment vertical="center"/>
      <protection locked="0"/>
    </xf>
    <xf numFmtId="0" fontId="4" fillId="0" borderId="15" xfId="0" applyFont="1" applyBorder="1" applyProtection="1">
      <alignment vertical="center"/>
      <protection locked="0"/>
    </xf>
    <xf numFmtId="181" fontId="15" fillId="0" borderId="26" xfId="3" applyNumberFormat="1" applyFont="1" applyFill="1" applyBorder="1" applyAlignment="1" applyProtection="1">
      <alignment vertical="center" shrinkToFit="1"/>
      <protection locked="0"/>
    </xf>
    <xf numFmtId="0" fontId="4" fillId="0" borderId="22" xfId="0" quotePrefix="1" applyFont="1" applyBorder="1" applyAlignment="1" applyProtection="1">
      <alignment horizontal="left" vertical="center"/>
      <protection locked="0"/>
    </xf>
    <xf numFmtId="0" fontId="4" fillId="0" borderId="0" xfId="0" quotePrefix="1" applyFont="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25" xfId="0" applyFont="1" applyBorder="1" applyAlignment="1" applyProtection="1">
      <alignment horizontal="center" vertical="center"/>
      <protection locked="0"/>
    </xf>
    <xf numFmtId="184" fontId="4" fillId="0" borderId="0" xfId="0" applyNumberFormat="1" applyFont="1" applyAlignment="1">
      <alignment horizontal="center" vertical="center" wrapText="1"/>
    </xf>
    <xf numFmtId="0" fontId="4" fillId="0" borderId="15" xfId="0" applyFont="1" applyBorder="1" applyAlignment="1" applyProtection="1">
      <alignment vertical="center" wrapText="1"/>
      <protection locked="0"/>
    </xf>
    <xf numFmtId="178" fontId="4" fillId="0" borderId="0" xfId="0" applyNumberFormat="1" applyFont="1" applyAlignment="1">
      <alignment horizontal="center" vertical="center" wrapText="1"/>
    </xf>
    <xf numFmtId="0" fontId="46" fillId="0" borderId="0" xfId="0" applyFont="1" applyAlignment="1" applyProtection="1">
      <alignment horizontal="right" vertical="center"/>
      <protection locked="0"/>
    </xf>
    <xf numFmtId="181" fontId="47" fillId="0" borderId="0" xfId="3" applyNumberFormat="1" applyFont="1" applyBorder="1" applyAlignment="1" applyProtection="1">
      <alignment horizontal="center" vertical="center" shrinkToFit="1"/>
      <protection locked="0"/>
    </xf>
    <xf numFmtId="182" fontId="47" fillId="0" borderId="0" xfId="3" applyNumberFormat="1"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righ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protection locked="0"/>
    </xf>
    <xf numFmtId="0" fontId="20" fillId="0" borderId="0" xfId="0" applyFont="1" applyProtection="1">
      <alignment vertical="center"/>
      <protection locked="0"/>
    </xf>
    <xf numFmtId="180" fontId="47" fillId="0" borderId="0" xfId="3" applyNumberFormat="1" applyFont="1" applyBorder="1" applyAlignment="1" applyProtection="1">
      <alignment horizontal="center" vertical="center" shrinkToFit="1"/>
      <protection locked="0"/>
    </xf>
    <xf numFmtId="38" fontId="47" fillId="0" borderId="0" xfId="3" applyFont="1" applyBorder="1" applyAlignment="1" applyProtection="1">
      <alignment horizontal="right" vertical="center"/>
      <protection locked="0"/>
    </xf>
    <xf numFmtId="183" fontId="47" fillId="0" borderId="0" xfId="3"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xf>
    <xf numFmtId="0" fontId="22" fillId="0" borderId="0" xfId="0" applyFont="1" applyAlignment="1">
      <alignment horizontal="left" vertical="center"/>
    </xf>
    <xf numFmtId="179" fontId="23" fillId="0" borderId="2"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4" fillId="0" borderId="10" xfId="0" quotePrefix="1" applyFont="1" applyBorder="1" applyAlignment="1" applyProtection="1">
      <alignment horizontal="left" vertical="center" wrapText="1"/>
      <protection locked="0"/>
    </xf>
    <xf numFmtId="0" fontId="4" fillId="0" borderId="11" xfId="0" quotePrefix="1" applyFont="1" applyBorder="1" applyAlignment="1" applyProtection="1">
      <alignment horizontal="left" vertical="center" wrapText="1"/>
      <protection locked="0"/>
    </xf>
    <xf numFmtId="0" fontId="24" fillId="0" borderId="0" xfId="4" applyFont="1" applyProtection="1">
      <alignment vertical="center"/>
      <protection locked="0"/>
    </xf>
    <xf numFmtId="0" fontId="4" fillId="0" borderId="0" xfId="4" applyFont="1" applyProtection="1">
      <alignment vertical="center"/>
      <protection locked="0"/>
    </xf>
    <xf numFmtId="0" fontId="4" fillId="0" borderId="0" xfId="4" applyFont="1" applyAlignment="1" applyProtection="1">
      <alignment horizontal="center" vertical="center"/>
      <protection locked="0"/>
    </xf>
    <xf numFmtId="0" fontId="25" fillId="0" borderId="0" xfId="4" applyFont="1" applyAlignment="1" applyProtection="1">
      <alignment horizontal="right" vertical="center"/>
      <protection locked="0"/>
    </xf>
    <xf numFmtId="0" fontId="15" fillId="0" borderId="12" xfId="4" applyFont="1" applyBorder="1" applyAlignment="1" applyProtection="1">
      <alignment horizontal="left" vertical="center"/>
      <protection locked="0"/>
    </xf>
    <xf numFmtId="0" fontId="15" fillId="0" borderId="0" xfId="4" applyFont="1" applyAlignment="1" applyProtection="1">
      <alignment horizontal="left" vertical="center"/>
      <protection locked="0"/>
    </xf>
    <xf numFmtId="0" fontId="15" fillId="0" borderId="38" xfId="4" applyFont="1" applyBorder="1" applyAlignment="1" applyProtection="1">
      <alignment horizontal="left" vertical="center"/>
      <protection locked="0"/>
    </xf>
    <xf numFmtId="0" fontId="15" fillId="0" borderId="39" xfId="4" applyFont="1" applyBorder="1" applyAlignment="1" applyProtection="1">
      <alignment horizontal="left" vertical="center"/>
      <protection locked="0"/>
    </xf>
    <xf numFmtId="0" fontId="15" fillId="0" borderId="4" xfId="4" quotePrefix="1" applyFont="1" applyBorder="1" applyAlignment="1" applyProtection="1">
      <alignment horizontal="left" vertical="center"/>
      <protection locked="0"/>
    </xf>
    <xf numFmtId="0" fontId="15" fillId="0" borderId="40" xfId="4" applyFont="1" applyBorder="1" applyAlignment="1" applyProtection="1">
      <alignment horizontal="left" vertical="center"/>
      <protection locked="0"/>
    </xf>
    <xf numFmtId="0" fontId="15" fillId="0" borderId="41" xfId="4" applyFont="1" applyBorder="1" applyAlignment="1" applyProtection="1">
      <alignment horizontal="right" vertical="top" wrapText="1"/>
      <protection locked="0"/>
    </xf>
    <xf numFmtId="0" fontId="15" fillId="0" borderId="4" xfId="4" applyFont="1" applyBorder="1" applyAlignment="1" applyProtection="1">
      <alignment horizontal="left" vertical="center"/>
      <protection locked="0"/>
    </xf>
    <xf numFmtId="0" fontId="15" fillId="0" borderId="42" xfId="4" applyFont="1" applyBorder="1" applyAlignment="1" applyProtection="1">
      <alignment horizontal="left" vertical="center"/>
      <protection locked="0"/>
    </xf>
    <xf numFmtId="0" fontId="15" fillId="0" borderId="20" xfId="4" applyFont="1" applyBorder="1" applyAlignment="1" applyProtection="1">
      <alignment horizontal="left" vertical="center"/>
      <protection locked="0"/>
    </xf>
    <xf numFmtId="0" fontId="15" fillId="0" borderId="44" xfId="4" applyFont="1" applyBorder="1" applyAlignment="1" applyProtection="1">
      <alignment horizontal="right" vertical="top" wrapText="1"/>
      <protection locked="0"/>
    </xf>
    <xf numFmtId="0" fontId="15" fillId="0" borderId="0" xfId="4" applyFont="1" applyAlignment="1" applyProtection="1">
      <alignment horizontal="center" vertical="center" textRotation="255"/>
      <protection locked="0"/>
    </xf>
    <xf numFmtId="0" fontId="27" fillId="0" borderId="0" xfId="4" applyFont="1" applyAlignment="1" applyProtection="1">
      <alignment horizontal="left" vertical="center"/>
      <protection locked="0"/>
    </xf>
    <xf numFmtId="0" fontId="15" fillId="0" borderId="45" xfId="4" applyFont="1" applyBorder="1" applyAlignment="1" applyProtection="1">
      <alignment horizontal="left" vertical="center"/>
      <protection locked="0"/>
    </xf>
    <xf numFmtId="0" fontId="27" fillId="0" borderId="39" xfId="4" applyFont="1" applyBorder="1" applyAlignment="1" applyProtection="1">
      <alignment horizontal="left" vertical="center"/>
      <protection locked="0"/>
    </xf>
    <xf numFmtId="0" fontId="48" fillId="0" borderId="0" xfId="4" applyFont="1" applyAlignment="1" applyProtection="1">
      <alignment horizontal="left" vertical="center"/>
      <protection locked="0"/>
    </xf>
    <xf numFmtId="0" fontId="28" fillId="0" borderId="0" xfId="4" applyFont="1" applyProtection="1">
      <alignment vertical="center"/>
      <protection locked="0"/>
    </xf>
    <xf numFmtId="0" fontId="15" fillId="0" borderId="0" xfId="4" applyFont="1" applyAlignment="1" applyProtection="1">
      <alignment horizontal="right" vertical="top" wrapText="1"/>
      <protection locked="0"/>
    </xf>
    <xf numFmtId="0" fontId="29" fillId="0" borderId="0" xfId="4" applyFont="1" applyAlignment="1" applyProtection="1">
      <alignment horizontal="left" vertical="center"/>
      <protection locked="0"/>
    </xf>
    <xf numFmtId="0" fontId="15" fillId="0" borderId="4" xfId="4" applyFont="1" applyBorder="1" applyAlignment="1" applyProtection="1">
      <alignment vertical="center" textRotation="255" wrapText="1"/>
      <protection locked="0"/>
    </xf>
    <xf numFmtId="0" fontId="15" fillId="0" borderId="0" xfId="4" applyFont="1" applyAlignment="1" applyProtection="1">
      <alignment vertical="center" textRotation="255" wrapText="1"/>
      <protection locked="0"/>
    </xf>
    <xf numFmtId="0" fontId="15" fillId="0" borderId="0" xfId="4" applyFont="1" applyAlignment="1" applyProtection="1">
      <alignment vertical="center" textRotation="255"/>
      <protection locked="0"/>
    </xf>
    <xf numFmtId="0" fontId="15" fillId="0" borderId="4" xfId="4" applyFont="1" applyBorder="1" applyAlignment="1" applyProtection="1">
      <alignment vertical="center" textRotation="255"/>
      <protection locked="0"/>
    </xf>
    <xf numFmtId="0" fontId="4" fillId="0" borderId="4" xfId="4" applyFont="1" applyBorder="1" applyProtection="1">
      <alignment vertical="center"/>
      <protection locked="0"/>
    </xf>
    <xf numFmtId="0" fontId="48" fillId="0" borderId="46" xfId="4" applyFont="1" applyBorder="1" applyAlignment="1" applyProtection="1">
      <alignment horizontal="left" vertical="center"/>
      <protection locked="0"/>
    </xf>
    <xf numFmtId="0" fontId="48" fillId="0" borderId="38" xfId="4" applyFont="1" applyBorder="1" applyAlignment="1" applyProtection="1">
      <alignment horizontal="left" vertical="center"/>
      <protection locked="0"/>
    </xf>
    <xf numFmtId="0" fontId="48" fillId="0" borderId="4" xfId="4" applyFont="1" applyBorder="1" applyAlignment="1" applyProtection="1">
      <alignment horizontal="left" vertical="center"/>
      <protection locked="0"/>
    </xf>
    <xf numFmtId="0" fontId="49" fillId="0" borderId="0" xfId="4" applyFont="1" applyAlignment="1" applyProtection="1">
      <alignment horizontal="left" vertical="center"/>
      <protection locked="0"/>
    </xf>
    <xf numFmtId="0" fontId="26" fillId="0" borderId="4" xfId="4" applyFont="1" applyBorder="1" applyProtection="1">
      <alignment vertical="center"/>
      <protection locked="0"/>
    </xf>
    <xf numFmtId="0" fontId="26" fillId="0" borderId="0" xfId="4" applyFont="1" applyProtection="1">
      <alignment vertical="center"/>
      <protection locked="0"/>
    </xf>
    <xf numFmtId="0" fontId="26" fillId="0" borderId="39" xfId="4" applyFont="1" applyBorder="1" applyProtection="1">
      <alignment vertical="center"/>
      <protection locked="0"/>
    </xf>
    <xf numFmtId="0" fontId="15" fillId="0" borderId="39" xfId="4" applyFont="1" applyBorder="1" applyAlignment="1" applyProtection="1">
      <alignment horizontal="right" vertical="top" wrapText="1"/>
      <protection locked="0"/>
    </xf>
    <xf numFmtId="0" fontId="16" fillId="0" borderId="0" xfId="4" applyFont="1" applyAlignment="1" applyProtection="1">
      <alignment vertical="top" wrapText="1"/>
      <protection locked="0"/>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3" fillId="0" borderId="0" xfId="0" applyFont="1" applyAlignment="1">
      <alignment horizontal="right" vertical="center"/>
    </xf>
    <xf numFmtId="0" fontId="0" fillId="0" borderId="6" xfId="0" applyBorder="1" applyAlignment="1">
      <alignment horizontal="center" vertical="center" wrapText="1" shrinkToFit="1"/>
    </xf>
    <xf numFmtId="0" fontId="4" fillId="0" borderId="39" xfId="4" applyFont="1" applyBorder="1" applyProtection="1">
      <alignment vertical="center"/>
      <protection locked="0"/>
    </xf>
    <xf numFmtId="0" fontId="38" fillId="0" borderId="5" xfId="0" applyFont="1" applyBorder="1" applyAlignment="1">
      <alignment horizontal="center" vertical="center"/>
    </xf>
    <xf numFmtId="0" fontId="4" fillId="0" borderId="31" xfId="4" applyFont="1" applyBorder="1" applyProtection="1">
      <alignment vertical="center"/>
      <protection locked="0"/>
    </xf>
    <xf numFmtId="0" fontId="14" fillId="0" borderId="0" xfId="0" applyFont="1" applyAlignment="1">
      <alignment horizontal="right" vertical="top"/>
    </xf>
    <xf numFmtId="0" fontId="4" fillId="0" borderId="0" xfId="0" quotePrefix="1" applyFont="1">
      <alignment vertical="center"/>
    </xf>
    <xf numFmtId="0" fontId="4" fillId="0" borderId="0" xfId="0" quotePrefix="1" applyFont="1" applyAlignment="1" applyProtection="1">
      <alignment horizontal="left" vertical="center"/>
      <protection locked="0"/>
    </xf>
    <xf numFmtId="0" fontId="0" fillId="0" borderId="2" xfId="0" applyBorder="1" applyAlignment="1">
      <alignment horizontal="center" vertical="center" wrapText="1"/>
    </xf>
    <xf numFmtId="0" fontId="50" fillId="0" borderId="0" xfId="0" applyFont="1" applyProtection="1">
      <alignment vertical="center"/>
      <protection locked="0"/>
    </xf>
    <xf numFmtId="0" fontId="4" fillId="0" borderId="8" xfId="0" applyFont="1" applyBorder="1" applyProtection="1">
      <alignment vertical="center"/>
      <protection locked="0"/>
    </xf>
    <xf numFmtId="0" fontId="4" fillId="4" borderId="49" xfId="0" applyFont="1" applyFill="1" applyBorder="1" applyAlignment="1" applyProtection="1">
      <alignment horizontal="right" vertical="center" wrapText="1"/>
      <protection locked="0"/>
    </xf>
    <xf numFmtId="0" fontId="10" fillId="0" borderId="2" xfId="0" quotePrefix="1" applyFont="1" applyBorder="1" applyAlignment="1">
      <alignment horizontal="center" vertical="center"/>
    </xf>
    <xf numFmtId="0" fontId="31" fillId="0" borderId="22" xfId="0" applyFont="1" applyBorder="1" applyAlignment="1" applyProtection="1">
      <alignment horizontal="right" vertical="center" wrapText="1"/>
      <protection locked="0"/>
    </xf>
    <xf numFmtId="0" fontId="31" fillId="0" borderId="0" xfId="0" applyFont="1" applyAlignment="1" applyProtection="1">
      <alignment horizontal="right" vertical="center" wrapTex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31" fillId="0" borderId="22" xfId="0" applyFont="1" applyBorder="1" applyAlignment="1" applyProtection="1">
      <alignment vertical="center" wrapText="1"/>
      <protection locked="0"/>
    </xf>
    <xf numFmtId="0" fontId="31" fillId="0" borderId="0" xfId="0" applyFont="1" applyProtection="1">
      <alignment vertical="center"/>
      <protection locked="0"/>
    </xf>
    <xf numFmtId="0" fontId="31" fillId="0" borderId="0" xfId="0" applyFont="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22" xfId="0" applyFont="1" applyBorder="1" applyProtection="1">
      <alignment vertical="center"/>
      <protection locked="0"/>
    </xf>
    <xf numFmtId="0" fontId="51" fillId="0" borderId="51"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0" xfId="0" quotePrefix="1" applyFont="1" applyAlignment="1" applyProtection="1">
      <alignment vertical="center" wrapText="1"/>
      <protection locked="0"/>
    </xf>
    <xf numFmtId="0" fontId="4" fillId="0" borderId="15" xfId="0" quotePrefix="1" applyFont="1" applyBorder="1" applyAlignment="1" applyProtection="1">
      <alignment vertical="center" wrapText="1"/>
      <protection locked="0"/>
    </xf>
    <xf numFmtId="0" fontId="52" fillId="0" borderId="22" xfId="0" applyFont="1" applyBorder="1" applyAlignment="1" applyProtection="1">
      <alignment vertical="top" wrapText="1"/>
      <protection locked="0"/>
    </xf>
    <xf numFmtId="0" fontId="52" fillId="0" borderId="0" xfId="0" applyFont="1" applyAlignment="1" applyProtection="1">
      <alignment vertical="top"/>
      <protection locked="0"/>
    </xf>
    <xf numFmtId="0" fontId="50" fillId="0" borderId="0" xfId="0" quotePrefix="1" applyFont="1" applyAlignment="1" applyProtection="1">
      <alignment vertical="top" wrapText="1"/>
      <protection locked="0"/>
    </xf>
    <xf numFmtId="0" fontId="50" fillId="0" borderId="15" xfId="0" quotePrefix="1" applyFont="1" applyBorder="1" applyAlignment="1" applyProtection="1">
      <alignment vertical="top" wrapText="1"/>
      <protection locked="0"/>
    </xf>
    <xf numFmtId="0" fontId="52" fillId="0" borderId="22" xfId="0" applyFont="1" applyBorder="1" applyAlignment="1" applyProtection="1">
      <alignment vertical="top"/>
      <protection locked="0"/>
    </xf>
    <xf numFmtId="0" fontId="51" fillId="0" borderId="25" xfId="0" applyFont="1" applyBorder="1" applyAlignment="1" applyProtection="1">
      <alignment horizontal="left" vertical="center"/>
      <protection locked="0"/>
    </xf>
    <xf numFmtId="0" fontId="51" fillId="0" borderId="25" xfId="0" applyFont="1" applyBorder="1" applyProtection="1">
      <alignment vertical="center"/>
      <protection locked="0"/>
    </xf>
    <xf numFmtId="0" fontId="50" fillId="0" borderId="25" xfId="0" applyFont="1" applyBorder="1" applyProtection="1">
      <alignment vertical="center"/>
      <protection locked="0"/>
    </xf>
    <xf numFmtId="0" fontId="4" fillId="5" borderId="38" xfId="0" quotePrefix="1" applyFont="1" applyFill="1" applyBorder="1" applyProtection="1">
      <alignment vertical="center"/>
      <protection locked="0"/>
    </xf>
    <xf numFmtId="0" fontId="4" fillId="5" borderId="53" xfId="0" quotePrefix="1" applyFont="1" applyFill="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6" fillId="0" borderId="0" xfId="4" applyFont="1" applyAlignment="1" applyProtection="1">
      <alignment horizontal="left" vertical="center"/>
      <protection locked="0"/>
    </xf>
    <xf numFmtId="0" fontId="56" fillId="0" borderId="0" xfId="4" applyFont="1" applyProtection="1">
      <alignment vertical="center"/>
      <protection locked="0"/>
    </xf>
    <xf numFmtId="0" fontId="36" fillId="0" borderId="47" xfId="1" applyNumberFormat="1"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 xfId="0" applyFont="1" applyBorder="1" applyAlignment="1" applyProtection="1">
      <alignment vertical="center" textRotation="255"/>
      <protection locked="0"/>
    </xf>
    <xf numFmtId="0" fontId="8" fillId="0" borderId="0" xfId="0" applyFont="1" applyFill="1" applyAlignment="1" applyProtection="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7" xfId="0" applyFont="1" applyBorder="1" applyAlignment="1">
      <alignment horizontal="center" vertical="center"/>
    </xf>
    <xf numFmtId="0" fontId="10" fillId="0" borderId="1"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1" xfId="0" quotePrefix="1" applyFont="1" applyBorder="1" applyAlignment="1">
      <alignment horizontal="center" vertical="center"/>
    </xf>
    <xf numFmtId="177" fontId="38" fillId="0" borderId="2" xfId="0" applyNumberFormat="1" applyFont="1" applyBorder="1" applyAlignment="1">
      <alignment horizontal="center" vertical="center" wrapText="1"/>
    </xf>
    <xf numFmtId="0" fontId="38" fillId="0" borderId="13" xfId="0" applyFont="1" applyBorder="1" applyAlignment="1">
      <alignment horizontal="center" vertical="center"/>
    </xf>
    <xf numFmtId="0" fontId="44" fillId="0" borderId="133" xfId="1" applyNumberFormat="1" applyFont="1" applyFill="1" applyBorder="1" applyAlignment="1" applyProtection="1">
      <alignment horizontal="center" vertical="center"/>
    </xf>
    <xf numFmtId="0" fontId="4" fillId="0" borderId="0" xfId="0" applyFont="1" applyAlignment="1">
      <alignment vertical="center"/>
    </xf>
    <xf numFmtId="0" fontId="4" fillId="0" borderId="24" xfId="0" applyFont="1" applyBorder="1" applyProtection="1">
      <alignment vertical="center"/>
      <protection locked="0"/>
    </xf>
    <xf numFmtId="0" fontId="4" fillId="0" borderId="10" xfId="0" applyFont="1" applyBorder="1" applyProtection="1">
      <alignment vertical="center"/>
      <protection locked="0"/>
    </xf>
    <xf numFmtId="0" fontId="4" fillId="0" borderId="0" xfId="0" quotePrefix="1"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9" fillId="0" borderId="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54" xfId="0" applyFont="1" applyBorder="1" applyAlignment="1">
      <alignment horizontal="center" vertical="center" wrapText="1"/>
    </xf>
    <xf numFmtId="0" fontId="44" fillId="0" borderId="17" xfId="0" applyFont="1" applyFill="1" applyBorder="1" applyAlignment="1" applyProtection="1">
      <alignment horizontal="left" vertical="center" wrapText="1"/>
    </xf>
    <xf numFmtId="0" fontId="44" fillId="0" borderId="2" xfId="0" applyFont="1" applyFill="1" applyBorder="1" applyAlignment="1" applyProtection="1">
      <alignment horizontal="left"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44" fillId="0" borderId="6" xfId="0" applyFont="1" applyFill="1" applyBorder="1" applyAlignment="1" applyProtection="1">
      <alignment horizontal="center" vertical="center"/>
    </xf>
    <xf numFmtId="0" fontId="44" fillId="0" borderId="25" xfId="0" applyFont="1" applyFill="1" applyBorder="1" applyAlignment="1" applyProtection="1">
      <alignment horizontal="center" vertical="center"/>
    </xf>
    <xf numFmtId="0" fontId="44" fillId="0" borderId="54" xfId="0" applyFont="1" applyFill="1" applyBorder="1" applyAlignment="1" applyProtection="1">
      <alignment horizontal="center" vertical="center"/>
    </xf>
    <xf numFmtId="0" fontId="42" fillId="0" borderId="57" xfId="0" applyFont="1" applyBorder="1" applyAlignment="1">
      <alignment horizontal="center" vertical="center"/>
    </xf>
    <xf numFmtId="0" fontId="42" fillId="0" borderId="58" xfId="0" applyFont="1" applyBorder="1" applyAlignment="1">
      <alignment horizontal="center" vertical="center"/>
    </xf>
    <xf numFmtId="0" fontId="44" fillId="0" borderId="3" xfId="0" applyFont="1" applyBorder="1" applyAlignment="1">
      <alignment horizontal="center" vertical="center"/>
    </xf>
    <xf numFmtId="0" fontId="44" fillId="0" borderId="16" xfId="0" applyFont="1" applyBorder="1" applyAlignment="1">
      <alignment horizontal="center" vertical="center"/>
    </xf>
    <xf numFmtId="0" fontId="44" fillId="0" borderId="47"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4" xfId="0" applyFont="1" applyBorder="1" applyAlignment="1">
      <alignment horizontal="center" vertical="center"/>
    </xf>
    <xf numFmtId="0" fontId="44" fillId="0" borderId="39" xfId="0" applyFont="1" applyBorder="1" applyAlignment="1">
      <alignment horizontal="center" vertical="center"/>
    </xf>
    <xf numFmtId="0" fontId="44" fillId="0" borderId="19" xfId="0" applyFont="1" applyBorder="1" applyAlignment="1">
      <alignment horizontal="center" vertical="center"/>
    </xf>
    <xf numFmtId="0" fontId="44" fillId="0" borderId="55" xfId="0" applyFont="1" applyBorder="1" applyAlignment="1">
      <alignment horizontal="center" vertical="center"/>
    </xf>
    <xf numFmtId="0" fontId="44"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6" xfId="0" applyFont="1" applyBorder="1" applyAlignment="1">
      <alignment horizontal="center" vertical="center"/>
    </xf>
    <xf numFmtId="0" fontId="44" fillId="0" borderId="25" xfId="0" applyFont="1" applyBorder="1" applyAlignment="1">
      <alignment horizontal="center" vertical="center"/>
    </xf>
    <xf numFmtId="0" fontId="44" fillId="0" borderId="54" xfId="0" applyFont="1" applyBorder="1" applyAlignment="1">
      <alignment horizontal="center" vertical="center"/>
    </xf>
    <xf numFmtId="0" fontId="44"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6" xfId="0" quotePrefix="1" applyFont="1" applyBorder="1" applyAlignment="1">
      <alignment horizontal="center" vertical="center" wrapText="1"/>
    </xf>
    <xf numFmtId="0" fontId="44" fillId="0" borderId="23" xfId="0" applyFont="1" applyBorder="1" applyAlignment="1">
      <alignment horizontal="center" vertical="center"/>
    </xf>
    <xf numFmtId="0" fontId="44" fillId="0" borderId="31"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9" fillId="0" borderId="2" xfId="0" applyFont="1" applyBorder="1" applyAlignment="1">
      <alignment horizontal="left" vertical="center" wrapText="1"/>
    </xf>
    <xf numFmtId="0" fontId="44" fillId="0" borderId="16" xfId="0" applyFont="1" applyBorder="1" applyAlignment="1">
      <alignment horizontal="center" vertical="center" wrapText="1"/>
    </xf>
    <xf numFmtId="0" fontId="9" fillId="0" borderId="6"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54" xfId="0" applyFont="1" applyFill="1" applyBorder="1" applyAlignment="1" applyProtection="1">
      <alignment horizontal="center" vertical="center"/>
    </xf>
    <xf numFmtId="0" fontId="10" fillId="0" borderId="1" xfId="0" applyFont="1" applyBorder="1" applyAlignment="1">
      <alignment horizontal="center" vertical="center"/>
    </xf>
    <xf numFmtId="0" fontId="44" fillId="0" borderId="23"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33" xfId="0" applyFont="1" applyBorder="1" applyAlignment="1">
      <alignment horizontal="center" vertical="center" wrapText="1"/>
    </xf>
    <xf numFmtId="0" fontId="9" fillId="0" borderId="54" xfId="0" applyFont="1" applyBorder="1" applyAlignment="1">
      <alignment vertical="center" wrapText="1"/>
    </xf>
    <xf numFmtId="0" fontId="44" fillId="6" borderId="34" xfId="0" applyFont="1" applyFill="1" applyBorder="1" applyAlignment="1" applyProtection="1">
      <alignment horizontal="left" vertical="center" wrapText="1"/>
    </xf>
    <xf numFmtId="0" fontId="44" fillId="6" borderId="33" xfId="0" quotePrefix="1" applyFont="1" applyFill="1" applyBorder="1" applyAlignment="1" applyProtection="1">
      <alignment horizontal="left" vertical="center" wrapText="1"/>
    </xf>
    <xf numFmtId="0" fontId="9" fillId="0" borderId="47" xfId="0" applyFont="1" applyBorder="1" applyAlignment="1">
      <alignment horizontal="center" vertical="center" wrapText="1"/>
    </xf>
    <xf numFmtId="0" fontId="38" fillId="0" borderId="47" xfId="0" applyFont="1" applyFill="1" applyBorder="1" applyAlignment="1">
      <alignment horizontal="center" vertical="center"/>
    </xf>
    <xf numFmtId="0" fontId="38" fillId="0" borderId="17" xfId="0" applyFont="1" applyFill="1" applyBorder="1" applyAlignment="1">
      <alignment horizontal="center" vertical="center"/>
    </xf>
    <xf numFmtId="0" fontId="9" fillId="0" borderId="45" xfId="0" applyFont="1" applyBorder="1" applyAlignment="1">
      <alignment horizontal="left" vertical="center" wrapText="1"/>
    </xf>
    <xf numFmtId="0" fontId="38" fillId="0" borderId="3" xfId="0" applyFont="1" applyFill="1" applyBorder="1" applyAlignment="1">
      <alignment horizontal="center" vertical="center"/>
    </xf>
    <xf numFmtId="0" fontId="38" fillId="0" borderId="47" xfId="1" quotePrefix="1" applyNumberFormat="1" applyFont="1" applyFill="1" applyBorder="1" applyAlignment="1" applyProtection="1">
      <alignment horizontal="center" vertical="center"/>
    </xf>
    <xf numFmtId="0" fontId="38" fillId="0" borderId="17" xfId="1" quotePrefix="1" applyNumberFormat="1" applyFont="1" applyFill="1" applyBorder="1" applyAlignment="1" applyProtection="1">
      <alignment horizontal="center" vertical="center"/>
    </xf>
    <xf numFmtId="0" fontId="38" fillId="0" borderId="2" xfId="1" quotePrefix="1" applyNumberFormat="1" applyFont="1" applyFill="1" applyBorder="1" applyAlignment="1" applyProtection="1">
      <alignment horizontal="center" vertical="center"/>
    </xf>
    <xf numFmtId="0" fontId="9" fillId="0" borderId="33" xfId="0"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38" fillId="0" borderId="1" xfId="0" applyFont="1" applyBorder="1" applyAlignment="1">
      <alignment horizontal="center" vertical="center"/>
    </xf>
    <xf numFmtId="0" fontId="41" fillId="0" borderId="0" xfId="0" applyFont="1">
      <alignment vertical="center"/>
    </xf>
    <xf numFmtId="0" fontId="9" fillId="0" borderId="16"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44" fillId="0" borderId="20" xfId="0" applyFont="1" applyFill="1" applyBorder="1" applyAlignment="1" applyProtection="1">
      <alignment horizontal="center" vertical="center" wrapText="1"/>
    </xf>
    <xf numFmtId="0" fontId="44" fillId="0" borderId="12" xfId="0" applyFont="1" applyFill="1" applyBorder="1" applyAlignment="1" applyProtection="1">
      <alignment horizontal="center" vertical="center" wrapText="1"/>
    </xf>
    <xf numFmtId="0" fontId="44" fillId="0" borderId="33" xfId="0" applyFont="1" applyFill="1" applyBorder="1" applyAlignment="1" applyProtection="1">
      <alignment horizontal="center" vertical="center" wrapText="1"/>
    </xf>
    <xf numFmtId="0" fontId="38" fillId="0" borderId="2" xfId="0" applyFont="1" applyFill="1" applyBorder="1" applyAlignment="1">
      <alignment horizontal="center" vertical="center"/>
    </xf>
    <xf numFmtId="0" fontId="9" fillId="0" borderId="34" xfId="0" applyFont="1" applyBorder="1" applyAlignment="1">
      <alignment vertical="center" wrapText="1"/>
    </xf>
    <xf numFmtId="0" fontId="9" fillId="0" borderId="39" xfId="0" applyFont="1" applyBorder="1" applyAlignment="1">
      <alignment vertical="center" wrapText="1"/>
    </xf>
    <xf numFmtId="0" fontId="9" fillId="0" borderId="33" xfId="0" applyFont="1" applyBorder="1" applyAlignment="1">
      <alignment vertical="center" wrapText="1"/>
    </xf>
    <xf numFmtId="0" fontId="38" fillId="0" borderId="17" xfId="0" applyFont="1" applyBorder="1" applyAlignment="1">
      <alignment horizontal="center" vertical="center"/>
    </xf>
    <xf numFmtId="0" fontId="44" fillId="0" borderId="47" xfId="0" applyFont="1" applyFill="1" applyBorder="1" applyAlignment="1" applyProtection="1">
      <alignment vertical="center" wrapText="1"/>
    </xf>
    <xf numFmtId="0" fontId="44" fillId="0" borderId="17" xfId="0" applyFont="1" applyFill="1" applyBorder="1" applyAlignment="1" applyProtection="1">
      <alignment vertical="center" wrapText="1"/>
    </xf>
    <xf numFmtId="0" fontId="44" fillId="0" borderId="2" xfId="0" applyFont="1" applyFill="1" applyBorder="1" applyAlignment="1" applyProtection="1">
      <alignment vertical="center" wrapText="1"/>
    </xf>
    <xf numFmtId="0" fontId="44" fillId="0" borderId="14" xfId="0" applyFont="1" applyBorder="1" applyAlignment="1">
      <alignment horizontal="center" vertical="center"/>
    </xf>
    <xf numFmtId="0" fontId="44" fillId="0" borderId="56" xfId="0" applyFont="1" applyBorder="1" applyAlignment="1">
      <alignment horizontal="center" vertical="center"/>
    </xf>
    <xf numFmtId="0" fontId="38" fillId="0" borderId="16" xfId="0" applyFont="1" applyBorder="1" applyAlignment="1">
      <alignment horizontal="center" vertical="center"/>
    </xf>
    <xf numFmtId="0" fontId="38" fillId="0" borderId="6" xfId="0" applyFont="1" applyBorder="1" applyAlignment="1">
      <alignment horizontal="center" vertical="center" wrapText="1"/>
    </xf>
    <xf numFmtId="0" fontId="38" fillId="0" borderId="54" xfId="0" applyFont="1" applyBorder="1" applyAlignment="1">
      <alignment horizontal="center" vertical="center" wrapText="1"/>
    </xf>
    <xf numFmtId="0" fontId="44" fillId="0" borderId="4" xfId="0" quotePrefix="1" applyFont="1" applyBorder="1" applyAlignment="1">
      <alignment horizontal="center" vertical="center" wrapText="1"/>
    </xf>
    <xf numFmtId="0" fontId="44" fillId="0" borderId="20" xfId="0" quotePrefix="1"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9" fillId="0" borderId="6"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44" fillId="0" borderId="2" xfId="0" quotePrefix="1" applyFont="1" applyBorder="1" applyAlignment="1">
      <alignment horizontal="center" vertical="center"/>
    </xf>
    <xf numFmtId="0" fontId="9" fillId="0" borderId="2" xfId="0" quotePrefix="1" applyFont="1" applyBorder="1" applyAlignment="1">
      <alignment horizontal="center" vertical="center" wrapText="1"/>
    </xf>
    <xf numFmtId="0" fontId="44" fillId="0" borderId="2" xfId="0" applyFont="1" applyBorder="1" applyAlignment="1">
      <alignment horizontal="center" vertical="center"/>
    </xf>
    <xf numFmtId="0" fontId="9" fillId="0" borderId="16"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lignment vertical="center"/>
    </xf>
    <xf numFmtId="0" fontId="44" fillId="0" borderId="47" xfId="0" quotePrefix="1" applyFont="1" applyFill="1" applyBorder="1" applyAlignment="1" applyProtection="1">
      <alignment horizontal="left" vertical="center" wrapText="1"/>
    </xf>
    <xf numFmtId="0" fontId="44" fillId="0" borderId="17" xfId="0" quotePrefix="1" applyFont="1" applyFill="1" applyBorder="1" applyAlignment="1" applyProtection="1">
      <alignment horizontal="left" vertical="center" wrapText="1"/>
    </xf>
    <xf numFmtId="0" fontId="9" fillId="0" borderId="14" xfId="0" applyFont="1" applyBorder="1" applyAlignment="1">
      <alignment vertical="center" wrapText="1"/>
    </xf>
    <xf numFmtId="0" fontId="9" fillId="0" borderId="59" xfId="0" applyFont="1" applyBorder="1" applyAlignment="1">
      <alignment vertical="center" wrapText="1"/>
    </xf>
    <xf numFmtId="0" fontId="9" fillId="0" borderId="56" xfId="0" applyFont="1" applyBorder="1" applyAlignment="1">
      <alignment vertical="center" wrapText="1"/>
    </xf>
    <xf numFmtId="0" fontId="38" fillId="0" borderId="47"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47" xfId="0" applyFont="1" applyBorder="1" applyAlignment="1">
      <alignment horizontal="center" vertical="center"/>
    </xf>
    <xf numFmtId="0" fontId="44" fillId="0" borderId="47" xfId="0" applyFont="1" applyBorder="1" applyAlignment="1">
      <alignment horizontal="center" vertical="center" textRotation="255"/>
    </xf>
    <xf numFmtId="0" fontId="44" fillId="0" borderId="17" xfId="0" applyFont="1" applyBorder="1" applyAlignment="1">
      <alignment horizontal="center" vertical="center" textRotation="255"/>
    </xf>
    <xf numFmtId="0" fontId="44" fillId="0" borderId="47" xfId="0" quotePrefix="1" applyFont="1" applyBorder="1" applyAlignment="1">
      <alignment horizontal="center" vertical="center" wrapText="1"/>
    </xf>
    <xf numFmtId="0" fontId="44" fillId="0" borderId="17" xfId="0" quotePrefix="1" applyFont="1" applyBorder="1" applyAlignment="1">
      <alignment horizontal="center" vertical="center" wrapText="1"/>
    </xf>
    <xf numFmtId="0" fontId="44" fillId="0" borderId="2" xfId="0" quotePrefix="1" applyFont="1" applyBorder="1" applyAlignment="1">
      <alignment horizontal="center" vertical="center" wrapText="1"/>
    </xf>
    <xf numFmtId="0" fontId="44" fillId="0" borderId="16" xfId="0" applyFont="1" applyBorder="1" applyAlignment="1">
      <alignment horizontal="center" vertical="center" textRotation="255"/>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44" fillId="0" borderId="47" xfId="0" applyFont="1" applyBorder="1" applyAlignment="1">
      <alignment horizontal="center" vertical="center" textRotation="255" wrapText="1"/>
    </xf>
    <xf numFmtId="0" fontId="44" fillId="0" borderId="17" xfId="0" applyFont="1" applyBorder="1" applyAlignment="1">
      <alignment horizontal="center" vertical="center" textRotation="255" wrapText="1"/>
    </xf>
    <xf numFmtId="0" fontId="44" fillId="0" borderId="2" xfId="0" applyFont="1" applyBorder="1" applyAlignment="1">
      <alignment horizontal="center" vertical="center" textRotation="255" wrapText="1"/>
    </xf>
    <xf numFmtId="0" fontId="44" fillId="0" borderId="47" xfId="0" applyFont="1" applyFill="1" applyBorder="1" applyAlignment="1">
      <alignment horizontal="center" vertical="center"/>
    </xf>
    <xf numFmtId="0" fontId="44" fillId="0" borderId="17" xfId="0" applyFont="1" applyFill="1" applyBorder="1" applyAlignment="1">
      <alignment horizontal="center" vertical="center"/>
    </xf>
    <xf numFmtId="0" fontId="9" fillId="0" borderId="3" xfId="0" quotePrefix="1" applyFont="1" applyBorder="1" applyAlignment="1">
      <alignment horizontal="center" vertical="center" wrapText="1"/>
    </xf>
    <xf numFmtId="0" fontId="9" fillId="0" borderId="2" xfId="0" applyFont="1" applyFill="1" applyBorder="1" applyAlignment="1">
      <alignment horizontal="center" vertical="center" wrapText="1"/>
    </xf>
    <xf numFmtId="0" fontId="44" fillId="0" borderId="3" xfId="0" quotePrefix="1" applyFont="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9" xfId="0" applyFont="1" applyBorder="1" applyAlignment="1">
      <alignment horizontal="center" vertical="center" wrapText="1"/>
    </xf>
    <xf numFmtId="0" fontId="35" fillId="0" borderId="0" xfId="0" applyFont="1" applyAlignment="1">
      <alignment horizontal="left" vertical="top" wrapText="1"/>
    </xf>
    <xf numFmtId="0" fontId="35" fillId="0" borderId="15" xfId="0" applyFont="1" applyBorder="1" applyAlignment="1">
      <alignment horizontal="left" vertical="top" wrapText="1"/>
    </xf>
    <xf numFmtId="0" fontId="0" fillId="0" borderId="47" xfId="0" applyBorder="1" applyAlignment="1">
      <alignment horizontal="center" vertical="center" wrapText="1"/>
    </xf>
    <xf numFmtId="0" fontId="0" fillId="0" borderId="47" xfId="0"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0" fillId="0" borderId="47" xfId="0" applyBorder="1" applyAlignment="1">
      <alignment horizontal="center" vertical="center" textRotation="255" wrapText="1"/>
    </xf>
    <xf numFmtId="0" fontId="0" fillId="0" borderId="17" xfId="0" applyBorder="1" applyAlignment="1">
      <alignment horizontal="center" vertical="center" textRotation="255" wrapText="1"/>
    </xf>
    <xf numFmtId="0" fontId="12" fillId="0" borderId="17" xfId="0" applyFont="1"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 xfId="0" quotePrefix="1" applyBorder="1" applyAlignment="1">
      <alignment horizontal="center" vertical="center" wrapText="1"/>
    </xf>
    <xf numFmtId="0" fontId="9" fillId="3" borderId="47"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0" fillId="0" borderId="17" xfId="0" applyBorder="1" applyAlignment="1">
      <alignment horizontal="center" vertical="center"/>
    </xf>
    <xf numFmtId="0" fontId="9" fillId="3" borderId="1" xfId="0" applyFont="1" applyFill="1" applyBorder="1" applyAlignment="1" applyProtection="1">
      <alignment horizontal="center" vertical="center" wrapText="1" shrinkToFit="1"/>
      <protection locked="0"/>
    </xf>
    <xf numFmtId="0" fontId="9" fillId="3"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0" fillId="0" borderId="0" xfId="0" applyAlignment="1">
      <alignment horizontal="left" vertical="center"/>
    </xf>
    <xf numFmtId="0" fontId="9" fillId="0" borderId="6"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16" xfId="0" applyBorder="1" applyAlignment="1">
      <alignment horizontal="center" vertical="center" wrapText="1"/>
    </xf>
    <xf numFmtId="0" fontId="0" fillId="0" borderId="34" xfId="1" quotePrefix="1" applyNumberFormat="1" applyFont="1" applyBorder="1" applyAlignment="1">
      <alignment horizontal="center" vertical="center" wrapText="1"/>
    </xf>
    <xf numFmtId="0" fontId="0" fillId="0" borderId="55" xfId="1" quotePrefix="1" applyNumberFormat="1" applyFont="1" applyBorder="1" applyAlignment="1">
      <alignment horizontal="center" vertical="center" wrapText="1"/>
    </xf>
    <xf numFmtId="0" fontId="12" fillId="0" borderId="47" xfId="0" applyFont="1" applyBorder="1" applyAlignment="1">
      <alignment horizontal="center" vertical="center"/>
    </xf>
    <xf numFmtId="0" fontId="12" fillId="0" borderId="47" xfId="1" quotePrefix="1" applyNumberFormat="1" applyFont="1" applyBorder="1" applyAlignment="1">
      <alignment horizontal="center" vertical="center"/>
    </xf>
    <xf numFmtId="0" fontId="12" fillId="0" borderId="17" xfId="1" quotePrefix="1" applyNumberFormat="1" applyFont="1" applyBorder="1" applyAlignment="1">
      <alignment horizontal="center" vertical="center"/>
    </xf>
    <xf numFmtId="0" fontId="10" fillId="0" borderId="6" xfId="0" applyFont="1" applyBorder="1" applyAlignment="1">
      <alignment horizontal="center" vertical="center"/>
    </xf>
    <xf numFmtId="0" fontId="10" fillId="0" borderId="54" xfId="0" applyFont="1" applyBorder="1" applyAlignment="1">
      <alignment horizontal="center" vertical="center"/>
    </xf>
    <xf numFmtId="0" fontId="13" fillId="2" borderId="17"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protection locked="0"/>
    </xf>
    <xf numFmtId="0" fontId="0" fillId="0" borderId="34" xfId="0" applyBorder="1" applyAlignment="1">
      <alignment horizontal="center" vertical="center" wrapText="1"/>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12" fillId="0" borderId="3" xfId="1" quotePrefix="1" applyNumberFormat="1" applyFont="1" applyBorder="1" applyAlignment="1">
      <alignment horizontal="center" vertical="center"/>
    </xf>
    <xf numFmtId="0" fontId="0" fillId="0" borderId="3" xfId="0" applyBorder="1" applyAlignment="1">
      <alignment horizontal="left" vertical="center" wrapText="1" indent="2"/>
    </xf>
    <xf numFmtId="0" fontId="0" fillId="0" borderId="17" xfId="0" applyBorder="1" applyAlignment="1">
      <alignment horizontal="left" vertical="center" wrapText="1" indent="2"/>
    </xf>
    <xf numFmtId="0" fontId="0" fillId="0" borderId="2" xfId="0" applyBorder="1" applyAlignment="1">
      <alignment horizontal="left" vertical="center" wrapText="1" indent="2"/>
    </xf>
    <xf numFmtId="0" fontId="0" fillId="0" borderId="47"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3" xfId="0" quotePrefix="1" applyBorder="1" applyAlignment="1">
      <alignment horizontal="center" vertical="center" wrapText="1"/>
    </xf>
    <xf numFmtId="0" fontId="0" fillId="0" borderId="2" xfId="0" quotePrefix="1" applyBorder="1" applyAlignment="1">
      <alignment horizontal="center" vertical="center" wrapText="1"/>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12" fillId="0" borderId="16" xfId="1" quotePrefix="1" applyNumberFormat="1" applyFont="1" applyBorder="1" applyAlignment="1">
      <alignment horizontal="center" vertical="center"/>
    </xf>
    <xf numFmtId="0" fontId="9" fillId="3" borderId="6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0" fillId="0" borderId="14"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12" fillId="0" borderId="2" xfId="1" quotePrefix="1" applyNumberFormat="1" applyFont="1" applyBorder="1" applyAlignment="1">
      <alignment horizontal="center" vertical="center"/>
    </xf>
    <xf numFmtId="0" fontId="0" fillId="0" borderId="2" xfId="0" applyBorder="1" applyAlignment="1">
      <alignment horizontal="center" vertical="center"/>
    </xf>
    <xf numFmtId="0" fontId="0" fillId="0" borderId="2" xfId="0" quotePrefix="1" applyBorder="1" applyAlignment="1">
      <alignment horizontal="center" vertical="center"/>
    </xf>
    <xf numFmtId="38" fontId="10" fillId="2" borderId="17" xfId="3" applyFont="1" applyFill="1" applyBorder="1" applyAlignment="1" applyProtection="1">
      <alignment horizontal="center" vertical="center"/>
      <protection locked="0"/>
    </xf>
    <xf numFmtId="38" fontId="10" fillId="2" borderId="2" xfId="3" applyFont="1" applyFill="1" applyBorder="1" applyAlignment="1" applyProtection="1">
      <alignment horizontal="center" vertical="center"/>
      <protection locked="0"/>
    </xf>
    <xf numFmtId="0" fontId="10" fillId="0" borderId="17" xfId="0" applyFont="1" applyBorder="1" applyAlignment="1">
      <alignment horizontal="center" vertical="center" textRotation="255"/>
    </xf>
    <xf numFmtId="0" fontId="12" fillId="0" borderId="1" xfId="0" applyFont="1"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54" xfId="0" applyBorder="1" applyAlignment="1">
      <alignment horizontal="center" vertical="center" wrapText="1"/>
    </xf>
    <xf numFmtId="0" fontId="0" fillId="0" borderId="3" xfId="1" quotePrefix="1" applyNumberFormat="1" applyFont="1" applyBorder="1" applyAlignment="1">
      <alignment horizontal="center" vertical="center" wrapText="1"/>
    </xf>
    <xf numFmtId="0" fontId="0" fillId="0" borderId="16" xfId="1" quotePrefix="1" applyNumberFormat="1" applyFont="1" applyBorder="1" applyAlignment="1">
      <alignment horizontal="center" vertical="center" wrapText="1"/>
    </xf>
    <xf numFmtId="0" fontId="0" fillId="0" borderId="25" xfId="0" applyBorder="1" applyAlignment="1">
      <alignment horizontal="center" vertical="center" wrapText="1"/>
    </xf>
    <xf numFmtId="0" fontId="12" fillId="0" borderId="46" xfId="1" quotePrefix="1" applyNumberFormat="1" applyFont="1" applyBorder="1" applyAlignment="1" applyProtection="1">
      <alignment horizontal="center" vertical="center"/>
    </xf>
    <xf numFmtId="0" fontId="12" fillId="0" borderId="4" xfId="1" quotePrefix="1" applyNumberFormat="1" applyFont="1" applyBorder="1" applyAlignment="1" applyProtection="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51" fillId="0" borderId="64" xfId="0" applyFont="1" applyBorder="1" applyAlignment="1" applyProtection="1">
      <alignment horizontal="center" vertical="center"/>
      <protection locked="0"/>
    </xf>
    <xf numFmtId="0" fontId="51" fillId="0" borderId="65" xfId="0" applyFont="1" applyBorder="1" applyAlignment="1" applyProtection="1">
      <alignment horizontal="center" vertical="center"/>
      <protection locked="0"/>
    </xf>
    <xf numFmtId="0" fontId="51" fillId="0" borderId="66"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180" fontId="15" fillId="0" borderId="23" xfId="3" applyNumberFormat="1" applyFont="1" applyFill="1" applyBorder="1" applyAlignment="1" applyProtection="1">
      <alignment horizontal="center" vertical="center" shrinkToFit="1"/>
      <protection locked="0"/>
    </xf>
    <xf numFmtId="180" fontId="15" fillId="0" borderId="31" xfId="3" applyNumberFormat="1" applyFont="1" applyFill="1" applyBorder="1" applyAlignment="1" applyProtection="1">
      <alignment horizontal="center" vertical="center" shrinkToFit="1"/>
      <protection locked="0"/>
    </xf>
    <xf numFmtId="180" fontId="15" fillId="0" borderId="34" xfId="3" applyNumberFormat="1" applyFont="1" applyFill="1" applyBorder="1" applyAlignment="1" applyProtection="1">
      <alignment horizontal="center" vertical="center" shrinkToFit="1"/>
      <protection locked="0"/>
    </xf>
    <xf numFmtId="0" fontId="51" fillId="0" borderId="6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80" fontId="15" fillId="0" borderId="96" xfId="3" applyNumberFormat="1" applyFont="1" applyFill="1" applyBorder="1" applyAlignment="1" applyProtection="1">
      <alignment horizontal="center" vertical="center" shrinkToFit="1"/>
      <protection locked="0"/>
    </xf>
    <xf numFmtId="180" fontId="15" fillId="0" borderId="97" xfId="3" applyNumberFormat="1" applyFont="1" applyFill="1" applyBorder="1" applyAlignment="1" applyProtection="1">
      <alignment horizontal="center" vertical="center" shrinkToFit="1"/>
      <protection locked="0"/>
    </xf>
    <xf numFmtId="0" fontId="17" fillId="0" borderId="23"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38" fontId="15" fillId="0" borderId="23" xfId="3" applyFont="1" applyFill="1" applyBorder="1" applyAlignment="1" applyProtection="1">
      <alignment horizontal="right" vertical="center"/>
      <protection locked="0"/>
    </xf>
    <xf numFmtId="38" fontId="15" fillId="0" borderId="31" xfId="3" applyFont="1" applyFill="1" applyBorder="1" applyAlignment="1" applyProtection="1">
      <alignment horizontal="right" vertical="center"/>
      <protection locked="0"/>
    </xf>
    <xf numFmtId="38" fontId="15" fillId="0" borderId="34" xfId="3" applyFont="1" applyFill="1" applyBorder="1" applyAlignment="1" applyProtection="1">
      <alignment horizontal="right" vertical="center"/>
      <protection locked="0"/>
    </xf>
    <xf numFmtId="38" fontId="15" fillId="0" borderId="4" xfId="3" applyFont="1" applyFill="1" applyBorder="1" applyAlignment="1" applyProtection="1">
      <alignment horizontal="right" vertical="center"/>
      <protection locked="0"/>
    </xf>
    <xf numFmtId="38" fontId="15" fillId="0" borderId="0" xfId="3" applyFont="1" applyFill="1" applyBorder="1" applyAlignment="1" applyProtection="1">
      <alignment horizontal="right" vertical="center"/>
      <protection locked="0"/>
    </xf>
    <xf numFmtId="38" fontId="15" fillId="0" borderId="39" xfId="3" applyFont="1" applyFill="1" applyBorder="1" applyAlignment="1" applyProtection="1">
      <alignment horizontal="right" vertical="center"/>
      <protection locked="0"/>
    </xf>
    <xf numFmtId="38" fontId="15" fillId="0" borderId="20" xfId="3" applyFont="1" applyFill="1" applyBorder="1" applyAlignment="1" applyProtection="1">
      <alignment horizontal="right" vertical="center"/>
      <protection locked="0"/>
    </xf>
    <xf numFmtId="38" fontId="15" fillId="0" borderId="12" xfId="3" applyFont="1" applyFill="1" applyBorder="1" applyAlignment="1" applyProtection="1">
      <alignment horizontal="right" vertical="center"/>
      <protection locked="0"/>
    </xf>
    <xf numFmtId="38" fontId="15" fillId="0" borderId="33" xfId="3" applyFont="1" applyFill="1" applyBorder="1" applyAlignment="1" applyProtection="1">
      <alignment horizontal="right" vertical="center"/>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51" fillId="0" borderId="69" xfId="0" applyFont="1" applyBorder="1" applyAlignment="1" applyProtection="1">
      <alignment horizontal="center" vertical="center"/>
      <protection locked="0"/>
    </xf>
    <xf numFmtId="0" fontId="51" fillId="0" borderId="70" xfId="0" applyFont="1" applyBorder="1" applyAlignment="1" applyProtection="1">
      <alignment horizontal="center" vertical="center"/>
      <protection locked="0"/>
    </xf>
    <xf numFmtId="0" fontId="51" fillId="0" borderId="3" xfId="0" applyFont="1" applyBorder="1" applyAlignment="1" applyProtection="1">
      <alignment horizontal="center" vertical="center"/>
      <protection locked="0"/>
    </xf>
    <xf numFmtId="0" fontId="51" fillId="0" borderId="71" xfId="0" applyFont="1" applyBorder="1" applyAlignment="1" applyProtection="1">
      <alignment horizontal="center" vertical="center"/>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183" fontId="15" fillId="0" borderId="23" xfId="3" applyNumberFormat="1" applyFont="1" applyFill="1" applyBorder="1" applyAlignment="1" applyProtection="1">
      <alignment horizontal="center" vertical="center"/>
      <protection locked="0"/>
    </xf>
    <xf numFmtId="183" fontId="15" fillId="0" borderId="32" xfId="3" applyNumberFormat="1" applyFont="1" applyFill="1" applyBorder="1" applyAlignment="1" applyProtection="1">
      <alignment horizontal="center" vertical="center"/>
      <protection locked="0"/>
    </xf>
    <xf numFmtId="183" fontId="15" fillId="0" borderId="4" xfId="3" applyNumberFormat="1" applyFont="1" applyFill="1" applyBorder="1" applyAlignment="1" applyProtection="1">
      <alignment horizontal="center" vertical="center"/>
      <protection locked="0"/>
    </xf>
    <xf numFmtId="183" fontId="15" fillId="0" borderId="15" xfId="3" applyNumberFormat="1" applyFont="1" applyFill="1" applyBorder="1" applyAlignment="1" applyProtection="1">
      <alignment horizontal="center" vertical="center"/>
      <protection locked="0"/>
    </xf>
    <xf numFmtId="183" fontId="15" fillId="0" borderId="20" xfId="3" applyNumberFormat="1" applyFont="1" applyFill="1" applyBorder="1" applyAlignment="1" applyProtection="1">
      <alignment horizontal="center" vertical="center"/>
      <protection locked="0"/>
    </xf>
    <xf numFmtId="183" fontId="15" fillId="0" borderId="51" xfId="3" applyNumberFormat="1" applyFont="1" applyFill="1" applyBorder="1" applyAlignment="1" applyProtection="1">
      <alignment horizontal="center" vertical="center"/>
      <protection locked="0"/>
    </xf>
    <xf numFmtId="182" fontId="15" fillId="4" borderId="74" xfId="3" applyNumberFormat="1" applyFont="1" applyFill="1" applyBorder="1" applyAlignment="1" applyProtection="1">
      <alignment horizontal="center" vertical="center"/>
    </xf>
    <xf numFmtId="182" fontId="15" fillId="4" borderId="75" xfId="3" applyNumberFormat="1" applyFont="1" applyFill="1" applyBorder="1" applyAlignment="1" applyProtection="1">
      <alignment horizontal="center" vertical="center"/>
    </xf>
    <xf numFmtId="182" fontId="15" fillId="4" borderId="98" xfId="3" applyNumberFormat="1" applyFont="1" applyFill="1" applyBorder="1" applyAlignment="1" applyProtection="1">
      <alignment horizontal="center" vertical="center"/>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51" fillId="4" borderId="2"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79"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5" borderId="68" xfId="0" quotePrefix="1"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4"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5" borderId="29" xfId="0" quotePrefix="1"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51" fillId="0" borderId="6"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6"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4" fillId="0" borderId="32" xfId="0" applyFont="1" applyBorder="1" applyAlignment="1" applyProtection="1">
      <alignment horizontal="left" vertical="center"/>
      <protection locked="0"/>
    </xf>
    <xf numFmtId="0" fontId="4" fillId="5" borderId="38" xfId="0" quotePrefix="1" applyFont="1" applyFill="1" applyBorder="1" applyAlignment="1" applyProtection="1">
      <alignment horizontal="center" vertical="center"/>
      <protection locked="0"/>
    </xf>
    <xf numFmtId="0" fontId="4" fillId="5" borderId="63" xfId="0" quotePrefix="1" applyFont="1" applyFill="1" applyBorder="1" applyAlignment="1" applyProtection="1">
      <alignment horizontal="center" vertical="center"/>
      <protection locked="0"/>
    </xf>
    <xf numFmtId="0" fontId="4" fillId="5" borderId="12" xfId="0" quotePrefix="1" applyFont="1" applyFill="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0" fontId="4" fillId="0" borderId="34"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7" fillId="0" borderId="83" xfId="0" applyFont="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49" fontId="4" fillId="0" borderId="76" xfId="0" applyNumberFormat="1" applyFont="1" applyBorder="1" applyAlignment="1" applyProtection="1">
      <alignment horizontal="left" vertical="center" indent="2"/>
      <protection locked="0"/>
    </xf>
    <xf numFmtId="49" fontId="4" fillId="0" borderId="77" xfId="0" applyNumberFormat="1" applyFont="1" applyBorder="1" applyAlignment="1" applyProtection="1">
      <alignment horizontal="left" vertical="center" indent="2"/>
      <protection locked="0"/>
    </xf>
    <xf numFmtId="49" fontId="4" fillId="0" borderId="78" xfId="0" applyNumberFormat="1" applyFont="1" applyBorder="1" applyAlignment="1" applyProtection="1">
      <alignment horizontal="left" vertical="center" indent="2"/>
      <protection locked="0"/>
    </xf>
    <xf numFmtId="0" fontId="4" fillId="0" borderId="95"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44"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16" fillId="0" borderId="1" xfId="0" applyFont="1" applyBorder="1" applyAlignment="1" applyProtection="1">
      <alignment horizontal="center" vertical="center" wrapText="1"/>
      <protection locked="0"/>
    </xf>
    <xf numFmtId="38" fontId="15" fillId="4" borderId="23" xfId="3" applyFont="1" applyFill="1" applyBorder="1" applyAlignment="1" applyProtection="1">
      <alignment horizontal="right" vertical="center"/>
    </xf>
    <xf numFmtId="38" fontId="15" fillId="4" borderId="31" xfId="3" applyFont="1" applyFill="1" applyBorder="1" applyAlignment="1" applyProtection="1">
      <alignment horizontal="right" vertical="center"/>
    </xf>
    <xf numFmtId="38" fontId="15" fillId="4" borderId="34" xfId="3" applyFont="1" applyFill="1" applyBorder="1" applyAlignment="1" applyProtection="1">
      <alignment horizontal="right" vertical="center"/>
    </xf>
    <xf numFmtId="38" fontId="15" fillId="4" borderId="4" xfId="3" applyFont="1" applyFill="1" applyBorder="1" applyAlignment="1" applyProtection="1">
      <alignment horizontal="right" vertical="center"/>
    </xf>
    <xf numFmtId="38" fontId="15" fillId="4" borderId="0" xfId="3" applyFont="1" applyFill="1" applyBorder="1" applyAlignment="1" applyProtection="1">
      <alignment horizontal="right" vertical="center"/>
    </xf>
    <xf numFmtId="38" fontId="15" fillId="4" borderId="39" xfId="3" applyFont="1" applyFill="1" applyBorder="1" applyAlignment="1" applyProtection="1">
      <alignment horizontal="right" vertical="center"/>
    </xf>
    <xf numFmtId="38" fontId="15" fillId="4" borderId="20" xfId="3" applyFont="1" applyFill="1" applyBorder="1" applyAlignment="1" applyProtection="1">
      <alignment horizontal="right" vertical="center"/>
    </xf>
    <xf numFmtId="38" fontId="15" fillId="4" borderId="12" xfId="3" applyFont="1" applyFill="1" applyBorder="1" applyAlignment="1" applyProtection="1">
      <alignment horizontal="right" vertical="center"/>
    </xf>
    <xf numFmtId="38" fontId="15" fillId="4" borderId="33" xfId="3" applyFont="1" applyFill="1" applyBorder="1" applyAlignment="1" applyProtection="1">
      <alignment horizontal="right" vertical="center"/>
    </xf>
    <xf numFmtId="0" fontId="17" fillId="0" borderId="89" xfId="0" applyFont="1" applyBorder="1" applyAlignment="1" applyProtection="1">
      <alignment horizontal="center" vertical="center"/>
      <protection locked="0"/>
    </xf>
    <xf numFmtId="0" fontId="51" fillId="0" borderId="99" xfId="0" applyFont="1" applyBorder="1" applyAlignment="1" applyProtection="1">
      <alignment horizontal="center" vertical="center"/>
      <protection locked="0"/>
    </xf>
    <xf numFmtId="0" fontId="51" fillId="0" borderId="100" xfId="0" applyFont="1" applyBorder="1" applyAlignment="1" applyProtection="1">
      <alignment horizontal="center" vertical="center"/>
      <protection locked="0"/>
    </xf>
    <xf numFmtId="0" fontId="4" fillId="0" borderId="3" xfId="0" quotePrefix="1" applyFont="1" applyBorder="1" applyAlignment="1" applyProtection="1">
      <alignment horizontal="center" vertical="center" wrapText="1"/>
      <protection locked="0"/>
    </xf>
    <xf numFmtId="0" fontId="4" fillId="0" borderId="134" xfId="0" quotePrefix="1" applyFont="1" applyBorder="1" applyAlignment="1" applyProtection="1">
      <alignment horizontal="center" vertical="center" wrapText="1"/>
      <protection locked="0"/>
    </xf>
    <xf numFmtId="38" fontId="15" fillId="4" borderId="3" xfId="3" applyFont="1" applyFill="1" applyBorder="1" applyAlignment="1" applyProtection="1">
      <alignment horizontal="right" vertical="center"/>
    </xf>
    <xf numFmtId="38" fontId="15" fillId="4" borderId="2" xfId="3" applyFont="1" applyFill="1" applyBorder="1" applyAlignment="1" applyProtection="1">
      <alignment horizontal="right" vertical="center"/>
    </xf>
    <xf numFmtId="38" fontId="4" fillId="0" borderId="101" xfId="3" applyFont="1" applyFill="1" applyBorder="1" applyAlignment="1" applyProtection="1">
      <alignment horizontal="center" vertical="center"/>
      <protection locked="0"/>
    </xf>
    <xf numFmtId="38" fontId="4" fillId="0" borderId="102" xfId="3" applyFont="1" applyFill="1" applyBorder="1" applyAlignment="1" applyProtection="1">
      <alignment horizontal="center" vertical="center"/>
      <protection locked="0"/>
    </xf>
    <xf numFmtId="38" fontId="4" fillId="0" borderId="103" xfId="3" applyFont="1" applyFill="1" applyBorder="1" applyAlignment="1" applyProtection="1">
      <alignment horizontal="center" vertical="center"/>
      <protection locked="0"/>
    </xf>
    <xf numFmtId="38" fontId="4" fillId="0" borderId="104"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0" xfId="0" quotePrefix="1" applyFont="1" applyBorder="1" applyAlignment="1" applyProtection="1">
      <alignment horizontal="center" vertical="center" wrapText="1"/>
      <protection locked="0"/>
    </xf>
    <xf numFmtId="0" fontId="4" fillId="0" borderId="31" xfId="0" quotePrefix="1" applyFont="1" applyBorder="1" applyAlignment="1" applyProtection="1">
      <alignment horizontal="center" vertical="center" wrapText="1"/>
      <protection locked="0"/>
    </xf>
    <xf numFmtId="0" fontId="4" fillId="0" borderId="34" xfId="0" quotePrefix="1" applyFont="1" applyBorder="1" applyAlignment="1" applyProtection="1">
      <alignment horizontal="center" vertical="center" wrapText="1"/>
      <protection locked="0"/>
    </xf>
    <xf numFmtId="0" fontId="4" fillId="0" borderId="22" xfId="0" quotePrefix="1" applyFont="1" applyBorder="1" applyAlignment="1" applyProtection="1">
      <alignment horizontal="center" vertical="center" wrapText="1"/>
      <protection locked="0"/>
    </xf>
    <xf numFmtId="0" fontId="4" fillId="0" borderId="0" xfId="0" quotePrefix="1" applyFont="1" applyBorder="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24" xfId="0" quotePrefix="1" applyFont="1" applyBorder="1" applyAlignment="1" applyProtection="1">
      <alignment horizontal="center" vertical="center" wrapText="1"/>
      <protection locked="0"/>
    </xf>
    <xf numFmtId="0" fontId="4" fillId="0" borderId="10" xfId="0" quotePrefix="1" applyFont="1" applyBorder="1" applyAlignment="1" applyProtection="1">
      <alignment horizontal="center" vertical="center" wrapText="1"/>
      <protection locked="0"/>
    </xf>
    <xf numFmtId="0" fontId="4" fillId="0" borderId="50" xfId="0" quotePrefix="1" applyFont="1" applyBorder="1" applyAlignment="1" applyProtection="1">
      <alignment horizontal="center" vertical="center" wrapText="1"/>
      <protection locked="0"/>
    </xf>
    <xf numFmtId="0" fontId="15" fillId="0" borderId="2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4" fillId="0" borderId="23" xfId="0" quotePrefix="1" applyFont="1" applyBorder="1" applyAlignment="1" applyProtection="1">
      <alignment horizontal="left" vertical="center" wrapText="1"/>
      <protection locked="0"/>
    </xf>
    <xf numFmtId="0" fontId="4" fillId="0" borderId="31" xfId="0" quotePrefix="1" applyFont="1" applyBorder="1" applyAlignment="1" applyProtection="1">
      <alignment horizontal="left" vertical="center" wrapText="1"/>
      <protection locked="0"/>
    </xf>
    <xf numFmtId="0" fontId="4" fillId="0" borderId="34" xfId="0" quotePrefix="1" applyFont="1" applyBorder="1" applyAlignment="1" applyProtection="1">
      <alignment horizontal="left" vertical="center" wrapText="1"/>
      <protection locked="0"/>
    </xf>
    <xf numFmtId="0" fontId="4" fillId="0" borderId="20" xfId="0" quotePrefix="1" applyFont="1" applyBorder="1" applyAlignment="1" applyProtection="1">
      <alignment horizontal="left" vertical="center" wrapText="1"/>
      <protection locked="0"/>
    </xf>
    <xf numFmtId="0" fontId="4" fillId="0" borderId="12" xfId="0" quotePrefix="1" applyFont="1" applyBorder="1" applyAlignment="1" applyProtection="1">
      <alignment horizontal="left" vertical="center" wrapText="1"/>
      <protection locked="0"/>
    </xf>
    <xf numFmtId="0" fontId="4" fillId="0" borderId="33" xfId="0" quotePrefix="1" applyFont="1" applyBorder="1" applyAlignment="1" applyProtection="1">
      <alignment horizontal="left" vertical="center" wrapText="1"/>
      <protection locked="0"/>
    </xf>
    <xf numFmtId="38" fontId="4" fillId="4" borderId="23" xfId="3" quotePrefix="1" applyFont="1" applyFill="1" applyBorder="1" applyAlignment="1" applyProtection="1">
      <alignment horizontal="center" vertical="center" wrapText="1"/>
    </xf>
    <xf numFmtId="38" fontId="4" fillId="4" borderId="31" xfId="3" quotePrefix="1" applyFont="1" applyFill="1" applyBorder="1" applyAlignment="1" applyProtection="1">
      <alignment horizontal="center" vertical="center" wrapText="1"/>
    </xf>
    <xf numFmtId="38" fontId="4" fillId="4" borderId="32" xfId="3" quotePrefix="1" applyFont="1" applyFill="1" applyBorder="1" applyAlignment="1" applyProtection="1">
      <alignment horizontal="center" vertical="center" wrapText="1"/>
    </xf>
    <xf numFmtId="38" fontId="4" fillId="4" borderId="48" xfId="3" quotePrefix="1" applyFont="1" applyFill="1" applyBorder="1" applyAlignment="1" applyProtection="1">
      <alignment horizontal="center" vertical="center" wrapText="1"/>
    </xf>
    <xf numFmtId="38" fontId="4" fillId="4" borderId="10" xfId="3" quotePrefix="1" applyFont="1" applyFill="1" applyBorder="1" applyAlignment="1" applyProtection="1">
      <alignment horizontal="center" vertical="center" wrapText="1"/>
    </xf>
    <xf numFmtId="38" fontId="4" fillId="4" borderId="11" xfId="3" quotePrefix="1" applyFont="1" applyFill="1" applyBorder="1" applyAlignment="1" applyProtection="1">
      <alignment horizontal="center" vertical="center" wrapText="1"/>
    </xf>
    <xf numFmtId="0" fontId="4" fillId="0" borderId="23" xfId="0" applyFont="1" applyBorder="1" applyProtection="1">
      <alignment vertical="center"/>
      <protection locked="0"/>
    </xf>
    <xf numFmtId="0" fontId="4" fillId="0" borderId="31" xfId="0" applyFont="1" applyBorder="1" applyProtection="1">
      <alignment vertical="center"/>
      <protection locked="0"/>
    </xf>
    <xf numFmtId="0" fontId="4" fillId="0" borderId="20" xfId="0" applyFont="1" applyBorder="1" applyProtection="1">
      <alignment vertical="center"/>
      <protection locked="0"/>
    </xf>
    <xf numFmtId="0" fontId="4" fillId="0" borderId="12" xfId="0" applyFont="1" applyBorder="1" applyProtection="1">
      <alignment vertical="center"/>
      <protection locked="0"/>
    </xf>
    <xf numFmtId="0" fontId="4" fillId="0" borderId="23" xfId="0" quotePrefix="1" applyFont="1" applyBorder="1" applyAlignment="1" applyProtection="1">
      <alignment horizontal="center" vertical="center" wrapText="1"/>
      <protection locked="0"/>
    </xf>
    <xf numFmtId="0" fontId="4" fillId="0" borderId="20" xfId="0" quotePrefix="1" applyFont="1" applyBorder="1" applyAlignment="1" applyProtection="1">
      <alignment horizontal="center" vertical="center" wrapText="1"/>
      <protection locked="0"/>
    </xf>
    <xf numFmtId="0" fontId="4" fillId="0" borderId="12" xfId="0" quotePrefix="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184" fontId="4" fillId="0" borderId="23" xfId="0" quotePrefix="1" applyNumberFormat="1" applyFont="1" applyBorder="1" applyAlignment="1">
      <alignment horizontal="center" vertical="center" wrapText="1"/>
    </xf>
    <xf numFmtId="184" fontId="4" fillId="0" borderId="31" xfId="0" quotePrefix="1" applyNumberFormat="1" applyFont="1" applyBorder="1" applyAlignment="1">
      <alignment horizontal="center" vertical="center" wrapText="1"/>
    </xf>
    <xf numFmtId="184" fontId="4" fillId="0" borderId="4" xfId="0" quotePrefix="1" applyNumberFormat="1" applyFont="1" applyBorder="1" applyAlignment="1">
      <alignment horizontal="center" vertical="center" wrapText="1"/>
    </xf>
    <xf numFmtId="184" fontId="4" fillId="0" borderId="0" xfId="0" quotePrefix="1" applyNumberFormat="1" applyFont="1" applyAlignment="1">
      <alignment horizontal="center" vertical="center" wrapText="1"/>
    </xf>
    <xf numFmtId="184" fontId="4" fillId="0" borderId="48" xfId="0" quotePrefix="1" applyNumberFormat="1" applyFont="1" applyBorder="1" applyAlignment="1">
      <alignment horizontal="center" vertical="center" wrapText="1"/>
    </xf>
    <xf numFmtId="184" fontId="4" fillId="0" borderId="10" xfId="0" quotePrefix="1" applyNumberFormat="1" applyFont="1" applyBorder="1" applyAlignment="1">
      <alignment horizontal="center" vertical="center" wrapText="1"/>
    </xf>
    <xf numFmtId="0" fontId="4" fillId="0" borderId="23" xfId="0" applyFont="1" applyBorder="1" applyAlignment="1" applyProtection="1">
      <alignment horizontal="center" vertical="center" textRotation="255"/>
      <protection locked="0"/>
    </xf>
    <xf numFmtId="0" fontId="4" fillId="0" borderId="34" xfId="0" applyFont="1" applyBorder="1" applyAlignment="1" applyProtection="1">
      <alignment horizontal="center" vertical="center" textRotation="255"/>
      <protection locked="0"/>
    </xf>
    <xf numFmtId="0" fontId="4" fillId="0" borderId="4"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48" xfId="0" applyFont="1" applyBorder="1" applyAlignment="1" applyProtection="1">
      <alignment horizontal="center" vertical="center" textRotation="255"/>
      <protection locked="0"/>
    </xf>
    <xf numFmtId="0" fontId="4" fillId="0" borderId="50" xfId="0" applyFont="1" applyBorder="1" applyAlignment="1" applyProtection="1">
      <alignment horizontal="center" vertical="center" textRotation="255"/>
      <protection locked="0"/>
    </xf>
    <xf numFmtId="2" fontId="4" fillId="0" borderId="1" xfId="0" applyNumberFormat="1" applyFont="1" applyBorder="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51" fillId="0" borderId="20"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0" borderId="117" xfId="0" applyFont="1" applyBorder="1" applyAlignment="1" applyProtection="1">
      <alignment horizontal="center" vertical="center" wrapText="1"/>
      <protection locked="0"/>
    </xf>
    <xf numFmtId="0" fontId="4" fillId="0" borderId="116"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4" fillId="0" borderId="111"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17" fillId="0" borderId="123" xfId="0" applyFont="1" applyBorder="1" applyAlignment="1" applyProtection="1">
      <alignment horizontal="center" vertical="center" wrapText="1"/>
      <protection locked="0"/>
    </xf>
    <xf numFmtId="0" fontId="17" fillId="0" borderId="124" xfId="0" applyFont="1" applyBorder="1" applyAlignment="1" applyProtection="1">
      <alignment horizontal="center" vertical="center" wrapText="1"/>
      <protection locked="0"/>
    </xf>
    <xf numFmtId="0" fontId="17" fillId="0" borderId="125" xfId="0" applyFont="1" applyBorder="1" applyAlignment="1" applyProtection="1">
      <alignment horizontal="center" vertical="center" wrapText="1"/>
      <protection locked="0"/>
    </xf>
    <xf numFmtId="49" fontId="4" fillId="0" borderId="123" xfId="0" applyNumberFormat="1" applyFont="1" applyBorder="1" applyAlignment="1" applyProtection="1">
      <alignment horizontal="left" vertical="center" indent="2"/>
      <protection locked="0"/>
    </xf>
    <xf numFmtId="49" fontId="4" fillId="0" borderId="124" xfId="0" applyNumberFormat="1" applyFont="1" applyBorder="1" applyAlignment="1" applyProtection="1">
      <alignment horizontal="left" vertical="center" indent="2"/>
      <protection locked="0"/>
    </xf>
    <xf numFmtId="49" fontId="4" fillId="0" borderId="126" xfId="0" applyNumberFormat="1" applyFont="1" applyBorder="1" applyAlignment="1" applyProtection="1">
      <alignment horizontal="left" vertical="center" indent="2"/>
      <protection locked="0"/>
    </xf>
    <xf numFmtId="0" fontId="4" fillId="0" borderId="127" xfId="0" applyFont="1" applyBorder="1" applyAlignment="1" applyProtection="1">
      <alignment horizontal="center" vertical="center" wrapText="1"/>
      <protection locked="0"/>
    </xf>
    <xf numFmtId="0" fontId="4" fillId="0" borderId="128" xfId="0" applyFont="1" applyBorder="1" applyAlignment="1" applyProtection="1">
      <alignment horizontal="center" vertical="center" wrapText="1"/>
      <protection locked="0"/>
    </xf>
    <xf numFmtId="0" fontId="4" fillId="0" borderId="129"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4" fillId="0" borderId="122" xfId="0" applyFont="1" applyBorder="1" applyAlignment="1" applyProtection="1">
      <alignment horizontal="center" vertical="center" wrapText="1"/>
      <protection locked="0"/>
    </xf>
    <xf numFmtId="0" fontId="4" fillId="0" borderId="127" xfId="0" applyFont="1" applyBorder="1" applyAlignment="1" applyProtection="1">
      <alignment horizontal="left" vertical="center"/>
      <protection locked="0"/>
    </xf>
    <xf numFmtId="0" fontId="4" fillId="0" borderId="128"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4" fillId="0" borderId="131" xfId="0" applyFont="1" applyBorder="1" applyAlignment="1" applyProtection="1">
      <alignment horizontal="left" vertical="center"/>
      <protection locked="0"/>
    </xf>
    <xf numFmtId="0" fontId="4" fillId="0" borderId="112" xfId="0" applyFont="1" applyBorder="1" applyAlignment="1" applyProtection="1">
      <alignment horizontal="center" vertical="center"/>
      <protection locked="0"/>
    </xf>
    <xf numFmtId="0" fontId="4" fillId="0" borderId="113" xfId="0"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32" xfId="0" applyFont="1" applyBorder="1" applyAlignment="1" applyProtection="1">
      <alignment horizontal="center" vertical="center" textRotation="255"/>
      <protection locked="0"/>
    </xf>
    <xf numFmtId="0" fontId="4" fillId="0" borderId="22"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178" fontId="4" fillId="0" borderId="87" xfId="0" applyNumberFormat="1" applyFont="1" applyBorder="1" applyAlignment="1">
      <alignment horizontal="center" vertical="center" wrapText="1"/>
    </xf>
    <xf numFmtId="0" fontId="4" fillId="0" borderId="54" xfId="0"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4" xfId="0" applyNumberFormat="1" applyFont="1" applyBorder="1" applyAlignment="1" applyProtection="1">
      <alignment horizontal="center" vertical="center" wrapText="1"/>
      <protection locked="0"/>
    </xf>
    <xf numFmtId="178" fontId="4" fillId="0" borderId="25" xfId="0" applyNumberFormat="1" applyFont="1" applyBorder="1" applyAlignment="1">
      <alignment horizontal="center" vertical="center" wrapText="1"/>
    </xf>
    <xf numFmtId="12" fontId="4" fillId="0" borderId="1" xfId="0" applyNumberFormat="1" applyFont="1" applyBorder="1" applyAlignment="1" applyProtection="1">
      <alignment horizontal="center" vertical="center" wrapText="1"/>
      <protection locked="0"/>
    </xf>
    <xf numFmtId="2" fontId="4" fillId="0" borderId="108" xfId="0" applyNumberFormat="1" applyFont="1" applyBorder="1" applyAlignment="1" applyProtection="1">
      <alignment horizontal="center" vertical="center" wrapText="1"/>
      <protection locked="0"/>
    </xf>
    <xf numFmtId="2" fontId="4" fillId="0" borderId="86" xfId="0" applyNumberFormat="1"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12" fontId="50" fillId="0" borderId="108"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30" xfId="0" applyFont="1" applyBorder="1" applyAlignment="1" applyProtection="1">
      <alignment horizontal="right" vertical="center" wrapText="1"/>
      <protection locked="0"/>
    </xf>
    <xf numFmtId="0" fontId="4" fillId="0" borderId="31"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32" xfId="0" applyFont="1" applyBorder="1" applyAlignment="1" applyProtection="1">
      <alignment horizontal="left" vertical="center" wrapText="1"/>
      <protection locked="0"/>
    </xf>
    <xf numFmtId="0" fontId="4" fillId="0" borderId="0" xfId="0" applyFont="1" applyProtection="1">
      <alignment vertical="center"/>
      <protection locked="0"/>
    </xf>
    <xf numFmtId="0" fontId="4" fillId="0" borderId="15" xfId="0" applyFont="1" applyBorder="1" applyProtection="1">
      <alignment vertical="center"/>
      <protection locked="0"/>
    </xf>
    <xf numFmtId="0" fontId="15" fillId="0" borderId="23" xfId="4" applyFont="1" applyBorder="1" applyAlignment="1" applyProtection="1">
      <alignment horizontal="center" vertical="center" textRotation="255" wrapText="1"/>
      <protection locked="0"/>
    </xf>
    <xf numFmtId="0" fontId="15" fillId="0" borderId="31" xfId="4" applyFont="1" applyBorder="1" applyAlignment="1" applyProtection="1">
      <alignment horizontal="center" vertical="center" textRotation="255" wrapText="1"/>
      <protection locked="0"/>
    </xf>
    <xf numFmtId="0" fontId="15" fillId="0" borderId="34" xfId="4" applyFont="1" applyBorder="1" applyAlignment="1" applyProtection="1">
      <alignment horizontal="center" vertical="center" textRotation="255" wrapText="1"/>
      <protection locked="0"/>
    </xf>
    <xf numFmtId="0" fontId="15" fillId="0" borderId="4"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textRotation="255" wrapText="1"/>
      <protection locked="0"/>
    </xf>
    <xf numFmtId="0" fontId="15" fillId="0" borderId="39" xfId="4" applyFont="1" applyBorder="1" applyAlignment="1" applyProtection="1">
      <alignment horizontal="center" vertical="center" textRotation="255" wrapText="1"/>
      <protection locked="0"/>
    </xf>
    <xf numFmtId="0" fontId="15" fillId="0" borderId="20" xfId="4" applyFont="1" applyBorder="1" applyAlignment="1" applyProtection="1">
      <alignment horizontal="center" vertical="center" textRotation="255" wrapText="1"/>
      <protection locked="0"/>
    </xf>
    <xf numFmtId="0" fontId="15" fillId="0" borderId="12" xfId="4" applyFont="1" applyBorder="1" applyAlignment="1" applyProtection="1">
      <alignment horizontal="center" vertical="center" textRotation="255" wrapText="1"/>
      <protection locked="0"/>
    </xf>
    <xf numFmtId="0" fontId="15" fillId="0" borderId="33"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protection locked="0"/>
    </xf>
    <xf numFmtId="0" fontId="15" fillId="0" borderId="0" xfId="4" applyFont="1" applyAlignment="1" applyProtection="1">
      <alignment horizontal="left" vertical="center"/>
      <protection locked="0"/>
    </xf>
    <xf numFmtId="0" fontId="15" fillId="0" borderId="6" xfId="4" applyFont="1" applyBorder="1" applyAlignment="1" applyProtection="1">
      <alignment horizontal="center" vertical="center"/>
      <protection locked="0"/>
    </xf>
    <xf numFmtId="0" fontId="15" fillId="0" borderId="25" xfId="4" applyFont="1" applyBorder="1" applyAlignment="1" applyProtection="1">
      <alignment horizontal="center" vertical="center"/>
      <protection locked="0"/>
    </xf>
    <xf numFmtId="0" fontId="15" fillId="0" borderId="54" xfId="4" applyFont="1" applyBorder="1" applyAlignment="1" applyProtection="1">
      <alignment horizontal="center" vertical="center"/>
      <protection locked="0"/>
    </xf>
    <xf numFmtId="0" fontId="15" fillId="0" borderId="6" xfId="4" applyFont="1" applyBorder="1" applyAlignment="1" applyProtection="1">
      <alignment horizontal="left" vertical="center"/>
      <protection locked="0"/>
    </xf>
    <xf numFmtId="0" fontId="15" fillId="0" borderId="25" xfId="4" applyFont="1" applyBorder="1" applyAlignment="1" applyProtection="1">
      <alignment horizontal="left" vertical="center"/>
      <protection locked="0"/>
    </xf>
    <xf numFmtId="0" fontId="15" fillId="0" borderId="54" xfId="4" applyFont="1" applyBorder="1" applyAlignment="1" applyProtection="1">
      <alignment horizontal="left" vertical="center"/>
      <protection locked="0"/>
    </xf>
    <xf numFmtId="0" fontId="54" fillId="0" borderId="12" xfId="4" applyFont="1" applyBorder="1" applyAlignment="1" applyProtection="1">
      <alignment horizontal="center" vertical="center" readingOrder="1"/>
      <protection locked="0"/>
    </xf>
    <xf numFmtId="0" fontId="26" fillId="5" borderId="35" xfId="4" applyFont="1" applyFill="1" applyBorder="1" applyAlignment="1" applyProtection="1">
      <alignment horizontal="center" vertical="center"/>
      <protection locked="0"/>
    </xf>
    <xf numFmtId="0" fontId="26" fillId="5" borderId="36" xfId="4" applyFont="1" applyFill="1" applyBorder="1" applyAlignment="1" applyProtection="1">
      <alignment horizontal="center" vertical="center"/>
      <protection locked="0"/>
    </xf>
    <xf numFmtId="0" fontId="26" fillId="5" borderId="37" xfId="4" applyFont="1" applyFill="1" applyBorder="1" applyAlignment="1" applyProtection="1">
      <alignment horizontal="center" vertical="center"/>
      <protection locked="0"/>
    </xf>
    <xf numFmtId="0" fontId="55" fillId="5" borderId="35" xfId="4" applyFont="1" applyFill="1" applyBorder="1" applyAlignment="1" applyProtection="1">
      <alignment horizontal="center" vertical="center"/>
      <protection locked="0"/>
    </xf>
    <xf numFmtId="0" fontId="55" fillId="5" borderId="36" xfId="4" applyFont="1" applyFill="1" applyBorder="1" applyAlignment="1" applyProtection="1">
      <alignment horizontal="center" vertical="center"/>
      <protection locked="0"/>
    </xf>
    <xf numFmtId="0" fontId="55" fillId="5" borderId="37" xfId="4" applyFont="1" applyFill="1" applyBorder="1" applyAlignment="1" applyProtection="1">
      <alignment horizontal="center" vertical="center"/>
      <protection locked="0"/>
    </xf>
    <xf numFmtId="0" fontId="15" fillId="0" borderId="46" xfId="4" applyFont="1" applyBorder="1" applyAlignment="1" applyProtection="1">
      <alignment horizontal="center" vertical="center" textRotation="255" wrapText="1"/>
      <protection locked="0"/>
    </xf>
    <xf numFmtId="0" fontId="15" fillId="0" borderId="38" xfId="4" applyFont="1" applyBorder="1" applyAlignment="1" applyProtection="1">
      <alignment horizontal="center" vertical="center" textRotation="255" wrapText="1"/>
      <protection locked="0"/>
    </xf>
    <xf numFmtId="0" fontId="15" fillId="0" borderId="45" xfId="4" applyFont="1" applyBorder="1" applyAlignment="1" applyProtection="1">
      <alignment horizontal="center" vertical="center" textRotation="255" wrapText="1"/>
      <protection locked="0"/>
    </xf>
  </cellXfs>
  <cellStyles count="5">
    <cellStyle name="パーセント" xfId="1" builtinId="5"/>
    <cellStyle name="ハイパーリンク" xfId="2" builtinId="8"/>
    <cellStyle name="桁区切り" xfId="3" builtinId="6"/>
    <cellStyle name="標準" xfId="0" builtinId="0"/>
    <cellStyle name="標準 2" xfId="4"/>
  </cellStyles>
  <dxfs count="36">
    <dxf>
      <font>
        <color theme="0"/>
      </font>
      <fill>
        <patternFill>
          <bgColor rgb="FFFF000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solid">
          <bgColor theme="0"/>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mruColors>
      <color rgb="FF0000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108585</xdr:colOff>
      <xdr:row>6</xdr:row>
      <xdr:rowOff>161925</xdr:rowOff>
    </xdr:from>
    <xdr:to>
      <xdr:col>26</xdr:col>
      <xdr:colOff>66709</xdr:colOff>
      <xdr:row>8</xdr:row>
      <xdr:rowOff>200025</xdr:rowOff>
    </xdr:to>
    <xdr:sp macro="" textlink="">
      <xdr:nvSpPr>
        <xdr:cNvPr id="21505" name="AutoShape 1">
          <a:extLst>
            <a:ext uri="{FF2B5EF4-FFF2-40B4-BE49-F238E27FC236}">
              <a16:creationId xmlns:a16="http://schemas.microsoft.com/office/drawing/2014/main" id="{00000000-0008-0000-0200-000001540000}"/>
            </a:ext>
          </a:extLst>
        </xdr:cNvPr>
        <xdr:cNvSpPr>
          <a:spLocks noChangeArrowheads="1"/>
        </xdr:cNvSpPr>
      </xdr:nvSpPr>
      <xdr:spPr bwMode="auto">
        <a:xfrm>
          <a:off x="3438525" y="1519238"/>
          <a:ext cx="2800350" cy="490537"/>
        </a:xfrm>
        <a:prstGeom prst="wedgeRectCallout">
          <a:avLst>
            <a:gd name="adj1" fmla="val -33121"/>
            <a:gd name="adj2" fmla="val 1064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共同企業体で申請する場合には、共同企業体名を記入してください。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60213</xdr:colOff>
      <xdr:row>44</xdr:row>
      <xdr:rowOff>0</xdr:rowOff>
    </xdr:from>
    <xdr:ext cx="1382144" cy="2339159"/>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4601713" y="20239627"/>
          <a:ext cx="1382144" cy="2339159"/>
        </a:xfrm>
        <a:prstGeom prst="wedgeRectCallout">
          <a:avLst>
            <a:gd name="adj1" fmla="val -152936"/>
            <a:gd name="adj2" fmla="val 10848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200"/>
            </a:lnSpc>
          </a:pPr>
          <a:r>
            <a:rPr kumimoji="1" lang="ja-JP" altLang="en-US" sz="1100" b="1">
              <a:solidFill>
                <a:sysClr val="windowText" lastClr="000000"/>
              </a:solidFill>
            </a:rPr>
            <a:t>当該工事の入札公告日が、</a:t>
          </a:r>
          <a:r>
            <a:rPr kumimoji="1" lang="ja-JP" altLang="en-US" sz="1100" b="1" u="none">
              <a:solidFill>
                <a:srgbClr val="0000FF"/>
              </a:solidFill>
            </a:rPr>
            <a:t>四日市港管理組合、</a:t>
          </a:r>
          <a:r>
            <a:rPr kumimoji="1" lang="ja-JP" altLang="en-US" sz="1100" b="1">
              <a:solidFill>
                <a:sysClr val="windowText" lastClr="000000"/>
              </a:solidFill>
            </a:rPr>
            <a:t>三重県が総合評価</a:t>
          </a:r>
          <a:r>
            <a:rPr kumimoji="1" lang="ja-JP" altLang="en-US" sz="1100" b="1">
              <a:solidFill>
                <a:schemeClr val="tx1"/>
              </a:solidFill>
            </a:rPr>
            <a:t>方式で発注した工事で不履行による</a:t>
          </a:r>
          <a:r>
            <a:rPr kumimoji="1" lang="ja-JP" altLang="en-US" sz="1100" b="1">
              <a:solidFill>
                <a:srgbClr val="FF0000"/>
              </a:solidFill>
            </a:rPr>
            <a:t>減点措置</a:t>
          </a:r>
          <a:r>
            <a:rPr kumimoji="1" lang="ja-JP" altLang="en-US" sz="1100" b="1">
              <a:solidFill>
                <a:schemeClr val="tx1"/>
              </a:solidFill>
            </a:rPr>
            <a:t>が課されている期間内である場合、その工事件数を入力してください。</a:t>
          </a:r>
          <a:endParaRPr kumimoji="1" lang="en-US" altLang="ja-JP" sz="1100" b="1">
            <a:solidFill>
              <a:schemeClr val="tx1"/>
            </a:solidFill>
          </a:endParaRPr>
        </a:p>
        <a:p>
          <a:pPr algn="l">
            <a:lnSpc>
              <a:spcPts val="1200"/>
            </a:lnSpc>
          </a:pPr>
          <a:endParaRPr kumimoji="1" lang="en-US" altLang="ja-JP" sz="1100" b="1">
            <a:solidFill>
              <a:schemeClr val="tx1"/>
            </a:solidFill>
          </a:endParaRPr>
        </a:p>
        <a:p>
          <a:pPr algn="l">
            <a:lnSpc>
              <a:spcPts val="1300"/>
            </a:lnSpc>
          </a:pPr>
          <a:r>
            <a:rPr kumimoji="1" lang="ja-JP" altLang="en-US" sz="1100" b="1">
              <a:solidFill>
                <a:schemeClr val="tx1"/>
              </a:solidFill>
            </a:rPr>
            <a:t>該当のない場合は、空白で結構です。</a:t>
          </a:r>
        </a:p>
      </xdr:txBody>
    </xdr:sp>
    <xdr:clientData/>
  </xdr:oneCellAnchor>
  <xdr:twoCellAnchor>
    <xdr:from>
      <xdr:col>10</xdr:col>
      <xdr:colOff>60417</xdr:colOff>
      <xdr:row>22</xdr:row>
      <xdr:rowOff>7257</xdr:rowOff>
    </xdr:from>
    <xdr:to>
      <xdr:col>11</xdr:col>
      <xdr:colOff>621973</xdr:colOff>
      <xdr:row>32</xdr:row>
      <xdr:rowOff>136079</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14633667" y="12786632"/>
          <a:ext cx="1250265" cy="3462572"/>
        </a:xfrm>
        <a:prstGeom prst="wedgeRectCallout">
          <a:avLst>
            <a:gd name="adj1" fmla="val -154571"/>
            <a:gd name="adj2" fmla="val -3411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申告工事成績点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か</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総合点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のいずれかを</a:t>
          </a:r>
          <a:r>
            <a:rPr kumimoji="1" lang="ja-JP" altLang="en-US"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を入力する場合、「</a:t>
          </a:r>
          <a:r>
            <a:rPr kumimoji="1" lang="ja-JP" altLang="en-US" sz="1100" b="1" u="none">
              <a:solidFill>
                <a:srgbClr val="0000FF"/>
              </a:solidFill>
              <a:effectLst/>
              <a:latin typeface="+mn-lt"/>
              <a:ea typeface="+mn-ea"/>
              <a:cs typeface="+mn-cs"/>
            </a:rPr>
            <a:t>四日市港管理組合若しくは</a:t>
          </a:r>
          <a:r>
            <a:rPr kumimoji="1" lang="ja-JP" altLang="en-US" sz="1100" b="1">
              <a:solidFill>
                <a:sysClr val="windowText" lastClr="000000"/>
              </a:solidFill>
              <a:effectLst/>
              <a:latin typeface="+mn-lt"/>
              <a:ea typeface="+mn-ea"/>
              <a:cs typeface="+mn-cs"/>
            </a:rPr>
            <a:t>三重県の工事評定点」、「中部地方整備局工事成績評定平均点」、「近畿</a:t>
          </a:r>
          <a:r>
            <a:rPr kumimoji="1" lang="ja-JP" altLang="ja-JP" sz="1100" b="1">
              <a:solidFill>
                <a:sysClr val="windowText" lastClr="000000"/>
              </a:solidFill>
              <a:effectLst/>
              <a:latin typeface="+mn-lt"/>
              <a:ea typeface="+mn-ea"/>
              <a:cs typeface="+mn-cs"/>
            </a:rPr>
            <a:t>地方整備局工事成績評定平均点</a:t>
          </a:r>
          <a:r>
            <a:rPr kumimoji="1" lang="ja-JP" altLang="en-US" sz="1100" b="1">
              <a:solidFill>
                <a:sysClr val="windowText" lastClr="000000"/>
              </a:solidFill>
              <a:effectLst/>
              <a:latin typeface="+mn-lt"/>
              <a:ea typeface="+mn-ea"/>
              <a:cs typeface="+mn-cs"/>
            </a:rPr>
            <a:t>」のいずれなのか選択してください。</a:t>
          </a:r>
          <a:endParaRPr kumimoji="1" lang="en-US" altLang="ja-JP" sz="1100" b="1">
            <a:solidFill>
              <a:sysClr val="windowText" lastClr="000000"/>
            </a:solidFill>
            <a:effectLst/>
            <a:latin typeface="+mn-lt"/>
            <a:ea typeface="+mn-ea"/>
            <a:cs typeface="+mn-cs"/>
          </a:endParaRPr>
        </a:p>
      </xdr:txBody>
    </xdr:sp>
    <xdr:clientData/>
  </xdr:twoCellAnchor>
  <xdr:twoCellAnchor>
    <xdr:from>
      <xdr:col>10</xdr:col>
      <xdr:colOff>65856</xdr:colOff>
      <xdr:row>39</xdr:row>
      <xdr:rowOff>4083</xdr:rowOff>
    </xdr:from>
    <xdr:to>
      <xdr:col>11</xdr:col>
      <xdr:colOff>621217</xdr:colOff>
      <xdr:row>43</xdr:row>
      <xdr:rowOff>237376</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4629581" y="18460358"/>
          <a:ext cx="1253854" cy="1557248"/>
        </a:xfrm>
        <a:prstGeom prst="wedgeRectCallout">
          <a:avLst>
            <a:gd name="adj1" fmla="val -158116"/>
            <a:gd name="adj2" fmla="val 1560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rtl="0" eaLnBrk="1" fontAlgn="auto" latinLnBrk="0" hangingPunct="1">
            <a:lnSpc>
              <a:spcPts val="1000"/>
            </a:lnSpc>
            <a:spcBef>
              <a:spcPts val="0"/>
            </a:spcBef>
            <a:spcAft>
              <a:spcPts val="0"/>
            </a:spcAft>
            <a:buClrTx/>
            <a:buSzTx/>
            <a:buFontTx/>
            <a:buNone/>
            <a:tabLst/>
            <a:defRPr/>
          </a:pPr>
          <a:r>
            <a:rPr lang="ja-JP" altLang="en-US" sz="1100" b="1">
              <a:solidFill>
                <a:sysClr val="windowText" lastClr="000000"/>
              </a:solidFill>
              <a:effectLst/>
              <a:latin typeface="+mn-lt"/>
              <a:ea typeface="+mn-ea"/>
              <a:cs typeface="+mn-cs"/>
            </a:rPr>
            <a:t>様式２で自動計算された受注工事高を入力して下さい。</a:t>
          </a:r>
          <a:endParaRPr lang="en-US" altLang="ja-JP" sz="1100" b="1">
            <a:solidFill>
              <a:sysClr val="windowText" lastClr="000000"/>
            </a:solidFill>
            <a:effectLst/>
            <a:latin typeface="+mn-lt"/>
            <a:ea typeface="+mn-ea"/>
            <a:cs typeface="+mn-cs"/>
          </a:endParaRPr>
        </a:p>
      </xdr:txBody>
    </xdr:sp>
    <xdr:clientData/>
  </xdr:twoCellAnchor>
  <xdr:twoCellAnchor>
    <xdr:from>
      <xdr:col>10</xdr:col>
      <xdr:colOff>60418</xdr:colOff>
      <xdr:row>3</xdr:row>
      <xdr:rowOff>163285</xdr:rowOff>
    </xdr:from>
    <xdr:to>
      <xdr:col>11</xdr:col>
      <xdr:colOff>621973</xdr:colOff>
      <xdr:row>8</xdr:row>
      <xdr:rowOff>7254</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2994824" y="1102178"/>
          <a:ext cx="1224640" cy="4150179"/>
        </a:xfrm>
        <a:prstGeom prst="wedgeRectCallout">
          <a:avLst>
            <a:gd name="adj1" fmla="val -149003"/>
            <a:gd name="adj2" fmla="val -2977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8</xdr:col>
      <xdr:colOff>745219</xdr:colOff>
      <xdr:row>0</xdr:row>
      <xdr:rowOff>176892</xdr:rowOff>
    </xdr:from>
    <xdr:to>
      <xdr:col>10</xdr:col>
      <xdr:colOff>474672</xdr:colOff>
      <xdr:row>1</xdr:row>
      <xdr:rowOff>189946</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11280323" y="176892"/>
          <a:ext cx="2136320" cy="421821"/>
        </a:xfrm>
        <a:prstGeom prst="wedgeRectCallout">
          <a:avLst>
            <a:gd name="adj1" fmla="val -83157"/>
            <a:gd name="adj2" fmla="val 3990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56946</xdr:colOff>
      <xdr:row>45</xdr:row>
      <xdr:rowOff>0</xdr:rowOff>
    </xdr:from>
    <xdr:ext cx="1390854" cy="2784021"/>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18979946" y="20812579"/>
          <a:ext cx="1390854" cy="2784021"/>
        </a:xfrm>
        <a:prstGeom prst="wedgeRectCallout">
          <a:avLst>
            <a:gd name="adj1" fmla="val -291295"/>
            <a:gd name="adj2" fmla="val 9047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100"/>
            </a:lnSpc>
          </a:pPr>
          <a:r>
            <a:rPr kumimoji="1" lang="ja-JP" altLang="ja-JP" sz="1100" b="1">
              <a:solidFill>
                <a:sysClr val="windowText" lastClr="000000"/>
              </a:solidFill>
              <a:effectLst/>
              <a:latin typeface="+mn-lt"/>
              <a:ea typeface="+mn-ea"/>
              <a:cs typeface="+mn-cs"/>
            </a:rPr>
            <a:t>当該工事の入札公告日が、</a:t>
          </a:r>
          <a:r>
            <a:rPr kumimoji="1" lang="ja-JP" altLang="en-US" sz="1100" b="1" u="none">
              <a:solidFill>
                <a:srgbClr val="0000FF"/>
              </a:solidFill>
              <a:effectLst/>
              <a:latin typeface="+mn-lt"/>
              <a:ea typeface="+mn-ea"/>
              <a:cs typeface="+mn-cs"/>
            </a:rPr>
            <a:t>四日市港管理組合、</a:t>
          </a:r>
          <a:r>
            <a:rPr kumimoji="1" lang="ja-JP" altLang="ja-JP" sz="1100" b="1">
              <a:solidFill>
                <a:sysClr val="windowText" lastClr="000000"/>
              </a:solidFill>
              <a:effectLst/>
              <a:latin typeface="+mn-lt"/>
              <a:ea typeface="+mn-ea"/>
              <a:cs typeface="+mn-cs"/>
            </a:rPr>
            <a:t>三重県が総合評価方式で発注した工事で不履行による</a:t>
          </a:r>
          <a:r>
            <a:rPr kumimoji="1" lang="ja-JP" altLang="en-US" sz="1100" b="1">
              <a:solidFill>
                <a:srgbClr val="FF0000"/>
              </a:solidFill>
              <a:effectLst/>
              <a:latin typeface="+mn-lt"/>
              <a:ea typeface="+mn-ea"/>
              <a:cs typeface="+mn-cs"/>
            </a:rPr>
            <a:t>減点措置</a:t>
          </a:r>
          <a:r>
            <a:rPr kumimoji="1" lang="ja-JP" altLang="ja-JP" sz="1100" b="1">
              <a:solidFill>
                <a:sysClr val="windowText" lastClr="000000"/>
              </a:solidFill>
              <a:effectLst/>
              <a:latin typeface="+mn-lt"/>
              <a:ea typeface="+mn-ea"/>
              <a:cs typeface="+mn-cs"/>
            </a:rPr>
            <a:t>が課されている期間内である場合</a:t>
          </a:r>
          <a:r>
            <a:rPr kumimoji="1" lang="ja-JP" altLang="en-US" sz="1100" b="1">
              <a:solidFill>
                <a:sysClr val="windowText" lastClr="000000"/>
              </a:solidFill>
            </a:rPr>
            <a:t>、その工事件数を入力してください。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構成員Ａ、構成員Ｂのそれぞれが課されている件数を、それぞれの欄に入力してください。</a:t>
          </a:r>
          <a:endParaRPr kumimoji="1" lang="en-US" altLang="ja-JP" sz="1100" b="1">
            <a:solidFill>
              <a:schemeClr val="tx1"/>
            </a:solidFill>
          </a:endParaRPr>
        </a:p>
        <a:p>
          <a:pPr algn="l">
            <a:lnSpc>
              <a:spcPts val="900"/>
            </a:lnSpc>
          </a:pPr>
          <a:r>
            <a:rPr kumimoji="1" lang="ja-JP" altLang="en-US" sz="1100" b="1">
              <a:solidFill>
                <a:schemeClr val="tx1"/>
              </a:solidFill>
            </a:rPr>
            <a:t>該当のない場合は、空白で結構です。</a:t>
          </a:r>
          <a:endParaRPr kumimoji="1" lang="en-US" altLang="ja-JP" sz="1100" b="1">
            <a:solidFill>
              <a:sysClr val="windowText" lastClr="000000"/>
            </a:solidFill>
          </a:endParaRPr>
        </a:p>
      </xdr:txBody>
    </xdr:sp>
    <xdr:clientData/>
  </xdr:oneCellAnchor>
  <xdr:twoCellAnchor>
    <xdr:from>
      <xdr:col>4</xdr:col>
      <xdr:colOff>870131</xdr:colOff>
      <xdr:row>0</xdr:row>
      <xdr:rowOff>81644</xdr:rowOff>
    </xdr:from>
    <xdr:to>
      <xdr:col>12</xdr:col>
      <xdr:colOff>217134</xdr:colOff>
      <xdr:row>1</xdr:row>
      <xdr:rowOff>166442</xdr:rowOff>
    </xdr:to>
    <xdr:sp macro="" textlink="">
      <xdr:nvSpPr>
        <xdr:cNvPr id="9" name="Rectangle 4">
          <a:extLst>
            <a:ext uri="{FF2B5EF4-FFF2-40B4-BE49-F238E27FC236}">
              <a16:creationId xmlns:a16="http://schemas.microsoft.com/office/drawing/2014/main" id="{00000000-0008-0000-0400-000009000000}"/>
            </a:ext>
          </a:extLst>
        </xdr:cNvPr>
        <xdr:cNvSpPr>
          <a:spLocks noChangeArrowheads="1"/>
        </xdr:cNvSpPr>
      </xdr:nvSpPr>
      <xdr:spPr bwMode="auto">
        <a:xfrm>
          <a:off x="3397250" y="81644"/>
          <a:ext cx="11978821" cy="544285"/>
        </a:xfrm>
        <a:prstGeom prst="rect">
          <a:avLst/>
        </a:prstGeom>
        <a:solidFill>
          <a:srgbClr xmlns:mc="http://schemas.openxmlformats.org/markup-compatibility/2006" xmlns:a14="http://schemas.microsoft.com/office/drawing/2010/main" val="FFFFFF" mc:Ignorable="a14" a14:legacySpreadsheetColorIndex="65">
            <a:alpha val="72000"/>
          </a:srgbClr>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2400" b="1">
              <a:solidFill>
                <a:srgbClr val="FF0000"/>
              </a:solidFill>
            </a:rPr>
            <a:t>　この様式は、入札参加者が経常建設共同企業体の場合のみ使用してください。</a:t>
          </a:r>
        </a:p>
      </xdr:txBody>
    </xdr:sp>
    <xdr:clientData/>
  </xdr:twoCellAnchor>
  <xdr:twoCellAnchor>
    <xdr:from>
      <xdr:col>13</xdr:col>
      <xdr:colOff>61685</xdr:colOff>
      <xdr:row>2</xdr:row>
      <xdr:rowOff>305344</xdr:rowOff>
    </xdr:from>
    <xdr:to>
      <xdr:col>14</xdr:col>
      <xdr:colOff>568497</xdr:colOff>
      <xdr:row>7</xdr:row>
      <xdr:rowOff>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18921185" y="1148987"/>
          <a:ext cx="1202973" cy="1971586"/>
        </a:xfrm>
        <a:prstGeom prst="wedgeRectCallout">
          <a:avLst>
            <a:gd name="adj1" fmla="val -523477"/>
            <a:gd name="adj2" fmla="val 2252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当該工事の入札公告日において最新の</a:t>
          </a:r>
          <a:r>
            <a:rPr kumimoji="1" lang="ja-JP" altLang="ja-JP" sz="1100" b="1">
              <a:solidFill>
                <a:sysClr val="windowText" lastClr="000000"/>
              </a:solidFill>
              <a:effectLst/>
              <a:latin typeface="+mn-lt"/>
              <a:ea typeface="+mn-ea"/>
              <a:cs typeface="+mn-cs"/>
            </a:rPr>
            <a:t>「</a:t>
          </a:r>
          <a:r>
            <a:rPr kumimoji="1" lang="ja-JP" altLang="en-US" sz="1100" b="1">
              <a:solidFill>
                <a:srgbClr val="0000FF"/>
              </a:solidFill>
              <a:effectLst/>
              <a:latin typeface="+mn-lt"/>
              <a:ea typeface="+mn-ea"/>
              <a:cs typeface="+mn-cs"/>
            </a:rPr>
            <a:t>四日市港管理組合</a:t>
          </a:r>
          <a:r>
            <a:rPr kumimoji="1" lang="ja-JP" altLang="ja-JP" sz="1100" b="1">
              <a:solidFill>
                <a:sysClr val="windowText" lastClr="000000"/>
              </a:solidFill>
              <a:effectLst/>
              <a:latin typeface="+mn-lt"/>
              <a:ea typeface="+mn-ea"/>
              <a:cs typeface="+mn-cs"/>
            </a:rPr>
            <a:t>建設工事等入札参加資格者名簿」に記載された</a:t>
          </a:r>
          <a:r>
            <a:rPr kumimoji="1" lang="ja-JP" altLang="en-US" sz="1100" b="1">
              <a:solidFill>
                <a:sysClr val="windowText" lastClr="000000"/>
              </a:solidFill>
              <a:effectLst/>
              <a:latin typeface="+mn-lt"/>
              <a:ea typeface="+mn-ea"/>
              <a:cs typeface="+mn-cs"/>
            </a:rPr>
            <a:t>企業体の所在地に応じて、選択してください</a:t>
          </a:r>
          <a:r>
            <a:rPr kumimoji="1" lang="ja-JP" altLang="en-US" sz="1100" b="1">
              <a:solidFill>
                <a:schemeClr val="tx1"/>
              </a:solidFill>
              <a:effectLst/>
              <a:latin typeface="+mn-lt"/>
              <a:ea typeface="+mn-ea"/>
              <a:cs typeface="+mn-cs"/>
            </a:rPr>
            <a:t>。</a:t>
          </a:r>
          <a:endParaRPr kumimoji="1" lang="ja-JP" altLang="en-US" sz="1100" b="1">
            <a:solidFill>
              <a:srgbClr val="FF0000"/>
            </a:solidFill>
          </a:endParaRPr>
        </a:p>
      </xdr:txBody>
    </xdr:sp>
    <xdr:clientData/>
  </xdr:twoCellAnchor>
  <xdr:twoCellAnchor>
    <xdr:from>
      <xdr:col>13</xdr:col>
      <xdr:colOff>61686</xdr:colOff>
      <xdr:row>22</xdr:row>
      <xdr:rowOff>0</xdr:rowOff>
    </xdr:from>
    <xdr:to>
      <xdr:col>14</xdr:col>
      <xdr:colOff>609279</xdr:colOff>
      <xdr:row>35</xdr:row>
      <xdr:rowOff>210468</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18921186" y="12506416"/>
          <a:ext cx="1243662" cy="4694838"/>
        </a:xfrm>
        <a:prstGeom prst="wedgeRectCallout">
          <a:avLst>
            <a:gd name="adj1" fmla="val -296952"/>
            <a:gd name="adj2" fmla="val -2418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eaLnBrk="1" fontAlgn="auto" latinLnBrk="0" hangingPunct="1">
            <a:lnSpc>
              <a:spcPts val="1300"/>
            </a:lnSpc>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申告工事成績点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総合点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のいずれかを</a:t>
          </a:r>
          <a:r>
            <a:rPr kumimoji="1" lang="ja-JP" altLang="ja-JP"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r>
            <a:rPr kumimoji="1" lang="ja-JP" altLang="en-US" sz="1100" b="1">
              <a:solidFill>
                <a:sysClr val="windowText" lastClr="000000"/>
              </a:solidFill>
              <a:effectLst/>
              <a:latin typeface="+mn-lt"/>
              <a:ea typeface="+mn-ea"/>
              <a:cs typeface="+mn-cs"/>
            </a:rPr>
            <a:t>なお、構成員Ａ及び構成員Ｂともに点数を入力しないと経常ＪＶの評価点が計算されないので必ず入力してください。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endParaRPr lang="ja-JP" altLang="ja-JP">
            <a:solidFill>
              <a:sysClr val="windowText" lastClr="000000"/>
            </a:solidFill>
            <a:effectLst/>
          </a:endParaRPr>
        </a:p>
        <a:p>
          <a:pPr eaLnBrk="1" fontAlgn="auto" latinLnBrk="0" hangingPunct="1">
            <a:lnSpc>
              <a:spcPts val="1000"/>
            </a:lnSpc>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を入力する場合、「</a:t>
          </a:r>
          <a:r>
            <a:rPr kumimoji="1" lang="ja-JP" altLang="en-US" sz="1100" b="1">
              <a:solidFill>
                <a:srgbClr val="0000FF"/>
              </a:solidFill>
              <a:effectLst/>
              <a:latin typeface="+mn-lt"/>
              <a:ea typeface="+mn-ea"/>
              <a:cs typeface="+mn-cs"/>
            </a:rPr>
            <a:t>四日市港管理組合若しくは</a:t>
          </a:r>
          <a:r>
            <a:rPr kumimoji="1" lang="ja-JP" altLang="ja-JP" sz="1100" b="1">
              <a:solidFill>
                <a:sysClr val="windowText" lastClr="000000"/>
              </a:solidFill>
              <a:effectLst/>
              <a:latin typeface="+mn-lt"/>
              <a:ea typeface="+mn-ea"/>
              <a:cs typeface="+mn-cs"/>
            </a:rPr>
            <a:t>三重県の工事評定点」、「中部地方整備局工事成績評定平均点」、「近畿地方整備局工事成績評定平均点」のいずれなのか選択してください。</a:t>
          </a:r>
          <a:endParaRPr lang="ja-JP" altLang="ja-JP">
            <a:solidFill>
              <a:sysClr val="windowText" lastClr="000000"/>
            </a:solidFill>
            <a:effectLst/>
          </a:endParaRPr>
        </a:p>
      </xdr:txBody>
    </xdr:sp>
    <xdr:clientData/>
  </xdr:twoCellAnchor>
  <xdr:twoCellAnchor>
    <xdr:from>
      <xdr:col>13</xdr:col>
      <xdr:colOff>67128</xdr:colOff>
      <xdr:row>7</xdr:row>
      <xdr:rowOff>0</xdr:rowOff>
    </xdr:from>
    <xdr:to>
      <xdr:col>14</xdr:col>
      <xdr:colOff>582668</xdr:colOff>
      <xdr:row>14</xdr:row>
      <xdr:rowOff>7618</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18917103" y="3305081"/>
          <a:ext cx="1221263" cy="4231823"/>
        </a:xfrm>
        <a:prstGeom prst="wedgeRectCallout">
          <a:avLst>
            <a:gd name="adj1" fmla="val -303573"/>
            <a:gd name="adj2" fmla="val -3257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11</xdr:col>
      <xdr:colOff>163557</xdr:colOff>
      <xdr:row>1</xdr:row>
      <xdr:rowOff>227239</xdr:rowOff>
    </xdr:from>
    <xdr:to>
      <xdr:col>13</xdr:col>
      <xdr:colOff>270238</xdr:colOff>
      <xdr:row>2</xdr:row>
      <xdr:rowOff>217845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4423571" y="680357"/>
          <a:ext cx="2639786" cy="394608"/>
        </a:xfrm>
        <a:prstGeom prst="wedgeRectCallout">
          <a:avLst>
            <a:gd name="adj1" fmla="val -71253"/>
            <a:gd name="adj2" fmla="val 33338"/>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twoCellAnchor>
    <xdr:from>
      <xdr:col>13</xdr:col>
      <xdr:colOff>67129</xdr:colOff>
      <xdr:row>40</xdr:row>
      <xdr:rowOff>79374</xdr:rowOff>
    </xdr:from>
    <xdr:to>
      <xdr:col>14</xdr:col>
      <xdr:colOff>608637</xdr:colOff>
      <xdr:row>44</xdr:row>
      <xdr:rowOff>272141</xdr:rowOff>
    </xdr:to>
    <xdr:sp macro="" textlink="">
      <xdr:nvSpPr>
        <xdr:cNvPr id="18" name="四角形吹き出し 17">
          <a:extLst>
            <a:ext uri="{FF2B5EF4-FFF2-40B4-BE49-F238E27FC236}">
              <a16:creationId xmlns:a16="http://schemas.microsoft.com/office/drawing/2014/main" id="{00000000-0008-0000-0400-000012000000}"/>
            </a:ext>
          </a:extLst>
        </xdr:cNvPr>
        <xdr:cNvSpPr/>
      </xdr:nvSpPr>
      <xdr:spPr>
        <a:xfrm>
          <a:off x="18917104" y="18703017"/>
          <a:ext cx="1247305" cy="1499053"/>
        </a:xfrm>
        <a:prstGeom prst="wedgeRectCallout">
          <a:avLst>
            <a:gd name="adj1" fmla="val -296956"/>
            <a:gd name="adj2" fmla="val 11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fontAlgn="auto" latinLnBrk="0" hangingPunct="1">
            <a:lnSpc>
              <a:spcPts val="1000"/>
            </a:lnSpc>
          </a:pPr>
          <a:r>
            <a:rPr lang="ja-JP" altLang="ja-JP" sz="1100" b="1">
              <a:solidFill>
                <a:sysClr val="windowText" lastClr="000000"/>
              </a:solidFill>
              <a:effectLst/>
              <a:latin typeface="+mn-lt"/>
              <a:ea typeface="+mn-ea"/>
              <a:cs typeface="+mn-cs"/>
            </a:rPr>
            <a:t>様式２で自動計算された受注工事高を入力して下さい。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9412</xdr:colOff>
      <xdr:row>29</xdr:row>
      <xdr:rowOff>17030</xdr:rowOff>
    </xdr:from>
    <xdr:to>
      <xdr:col>64</xdr:col>
      <xdr:colOff>164927</xdr:colOff>
      <xdr:row>32</xdr:row>
      <xdr:rowOff>17030</xdr:rowOff>
    </xdr:to>
    <xdr:pic>
      <xdr:nvPicPr>
        <xdr:cNvPr id="397719" name="図 43">
          <a:extLst>
            <a:ext uri="{FF2B5EF4-FFF2-40B4-BE49-F238E27FC236}">
              <a16:creationId xmlns:a16="http://schemas.microsoft.com/office/drawing/2014/main" id="{00000000-0008-0000-0500-00009711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84867" y="8145030"/>
          <a:ext cx="7636969" cy="588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161925</xdr:colOff>
      <xdr:row>28</xdr:row>
      <xdr:rowOff>85725</xdr:rowOff>
    </xdr:from>
    <xdr:to>
      <xdr:col>22</xdr:col>
      <xdr:colOff>47625</xdr:colOff>
      <xdr:row>30</xdr:row>
      <xdr:rowOff>123825</xdr:rowOff>
    </xdr:to>
    <xdr:grpSp>
      <xdr:nvGrpSpPr>
        <xdr:cNvPr id="397720" name="グループ化 14">
          <a:extLst>
            <a:ext uri="{FF2B5EF4-FFF2-40B4-BE49-F238E27FC236}">
              <a16:creationId xmlns:a16="http://schemas.microsoft.com/office/drawing/2014/main" id="{00000000-0008-0000-0500-000098110600}"/>
            </a:ext>
          </a:extLst>
        </xdr:cNvPr>
        <xdr:cNvGrpSpPr>
          <a:grpSpLocks/>
        </xdr:cNvGrpSpPr>
      </xdr:nvGrpSpPr>
      <xdr:grpSpPr bwMode="auto">
        <a:xfrm>
          <a:off x="5772150" y="7000875"/>
          <a:ext cx="771525" cy="419100"/>
          <a:chOff x="5709371" y="7670530"/>
          <a:chExt cx="773905" cy="431009"/>
        </a:xfrm>
      </xdr:grpSpPr>
      <xdr:sp macro="" textlink="">
        <xdr:nvSpPr>
          <xdr:cNvPr id="38" name="AutoShape 3">
            <a:extLst>
              <a:ext uri="{FF2B5EF4-FFF2-40B4-BE49-F238E27FC236}">
                <a16:creationId xmlns:a16="http://schemas.microsoft.com/office/drawing/2014/main" id="{00000000-0008-0000-0500-000026000000}"/>
              </a:ext>
            </a:extLst>
          </xdr:cNvPr>
          <xdr:cNvSpPr>
            <a:spLocks noChangeArrowheads="1"/>
          </xdr:cNvSpPr>
        </xdr:nvSpPr>
        <xdr:spPr bwMode="auto">
          <a:xfrm rot="10800000">
            <a:off x="5718925" y="7719508"/>
            <a:ext cx="764351" cy="372235"/>
          </a:xfrm>
          <a:prstGeom prst="wedgeRectCallout">
            <a:avLst>
              <a:gd name="adj1" fmla="val 40803"/>
              <a:gd name="adj2" fmla="val -1097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endParaRPr lang="ja-JP" altLang="ja-JP" b="1">
              <a:solidFill>
                <a:srgbClr val="FF0000"/>
              </a:solidFill>
              <a:effectLst/>
            </a:endParaRPr>
          </a:p>
        </xdr:txBody>
      </xdr:sp>
      <xdr:sp macro="" textlink="">
        <xdr:nvSpPr>
          <xdr:cNvPr id="39" name="AutoShape 3">
            <a:extLst>
              <a:ext uri="{FF2B5EF4-FFF2-40B4-BE49-F238E27FC236}">
                <a16:creationId xmlns:a16="http://schemas.microsoft.com/office/drawing/2014/main" id="{00000000-0008-0000-0500-000027000000}"/>
              </a:ext>
            </a:extLst>
          </xdr:cNvPr>
          <xdr:cNvSpPr>
            <a:spLocks noChangeArrowheads="1"/>
          </xdr:cNvSpPr>
        </xdr:nvSpPr>
        <xdr:spPr bwMode="auto">
          <a:xfrm rot="10800000">
            <a:off x="5709371" y="7670530"/>
            <a:ext cx="773905" cy="431009"/>
          </a:xfrm>
          <a:prstGeom prst="wedgeRectCallout">
            <a:avLst>
              <a:gd name="adj1" fmla="val -48717"/>
              <a:gd name="adj2" fmla="val -892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a:t>
            </a:r>
            <a:endParaRPr lang="en-US" altLang="ja-JP" b="1">
              <a:solidFill>
                <a:srgbClr val="FF0000"/>
              </a:solidFill>
              <a:effectLst/>
            </a:endParaRPr>
          </a:p>
          <a:p>
            <a:pPr algn="ctr" rtl="0">
              <a:lnSpc>
                <a:spcPts val="1200"/>
              </a:lnSpc>
            </a:pPr>
            <a:r>
              <a:rPr lang="ja-JP" altLang="en-US" b="1">
                <a:solidFill>
                  <a:srgbClr val="FF0000"/>
                </a:solidFill>
                <a:effectLst/>
              </a:rPr>
              <a:t>されます</a:t>
            </a:r>
            <a:endParaRPr lang="ja-JP" altLang="ja-JP" b="1">
              <a:solidFill>
                <a:srgbClr val="FF0000"/>
              </a:solidFill>
              <a:effectLst/>
            </a:endParaRPr>
          </a:p>
        </xdr:txBody>
      </xdr:sp>
    </xdr:grpSp>
    <xdr:clientData/>
  </xdr:twoCellAnchor>
  <xdr:twoCellAnchor editAs="oneCell">
    <xdr:from>
      <xdr:col>24</xdr:col>
      <xdr:colOff>37121</xdr:colOff>
      <xdr:row>29</xdr:row>
      <xdr:rowOff>54675</xdr:rowOff>
    </xdr:from>
    <xdr:to>
      <xdr:col>28</xdr:col>
      <xdr:colOff>154856</xdr:colOff>
      <xdr:row>31</xdr:row>
      <xdr:rowOff>112459</xdr:rowOff>
    </xdr:to>
    <xdr:sp macro="" textlink="">
      <xdr:nvSpPr>
        <xdr:cNvPr id="40" name="AutoShape 3">
          <a:extLst>
            <a:ext uri="{FF2B5EF4-FFF2-40B4-BE49-F238E27FC236}">
              <a16:creationId xmlns:a16="http://schemas.microsoft.com/office/drawing/2014/main" id="{00000000-0008-0000-0500-000028000000}"/>
            </a:ext>
          </a:extLst>
        </xdr:cNvPr>
        <xdr:cNvSpPr>
          <a:spLocks noChangeArrowheads="1"/>
        </xdr:cNvSpPr>
      </xdr:nvSpPr>
      <xdr:spPr bwMode="auto">
        <a:xfrm rot="10800000">
          <a:off x="7029592" y="7858825"/>
          <a:ext cx="1305906" cy="445052"/>
        </a:xfrm>
        <a:prstGeom prst="wedgeRectCallout">
          <a:avLst>
            <a:gd name="adj1" fmla="val -70468"/>
            <a:gd name="adj2" fmla="val 271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23</xdr:col>
      <xdr:colOff>164921</xdr:colOff>
      <xdr:row>54</xdr:row>
      <xdr:rowOff>125976</xdr:rowOff>
    </xdr:from>
    <xdr:to>
      <xdr:col>28</xdr:col>
      <xdr:colOff>705</xdr:colOff>
      <xdr:row>57</xdr:row>
      <xdr:rowOff>13584</xdr:rowOff>
    </xdr:to>
    <xdr:sp macro="" textlink="">
      <xdr:nvSpPr>
        <xdr:cNvPr id="41" name="AutoShape 3">
          <a:extLst>
            <a:ext uri="{FF2B5EF4-FFF2-40B4-BE49-F238E27FC236}">
              <a16:creationId xmlns:a16="http://schemas.microsoft.com/office/drawing/2014/main" id="{00000000-0008-0000-0500-000029000000}"/>
            </a:ext>
          </a:extLst>
        </xdr:cNvPr>
        <xdr:cNvSpPr>
          <a:spLocks noChangeArrowheads="1"/>
        </xdr:cNvSpPr>
      </xdr:nvSpPr>
      <xdr:spPr bwMode="auto">
        <a:xfrm rot="10800000">
          <a:off x="7052675" y="12692989"/>
          <a:ext cx="1335045" cy="445052"/>
        </a:xfrm>
        <a:prstGeom prst="wedgeRectCallout">
          <a:avLst>
            <a:gd name="adj1" fmla="val -75098"/>
            <a:gd name="adj2" fmla="val -263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24</xdr:col>
      <xdr:colOff>82301</xdr:colOff>
      <xdr:row>57</xdr:row>
      <xdr:rowOff>71438</xdr:rowOff>
    </xdr:from>
    <xdr:to>
      <xdr:col>28</xdr:col>
      <xdr:colOff>212590</xdr:colOff>
      <xdr:row>59</xdr:row>
      <xdr:rowOff>149095</xdr:rowOff>
    </xdr:to>
    <xdr:sp macro="" textlink="">
      <xdr:nvSpPr>
        <xdr:cNvPr id="42" name="AutoShape 3">
          <a:extLst>
            <a:ext uri="{FF2B5EF4-FFF2-40B4-BE49-F238E27FC236}">
              <a16:creationId xmlns:a16="http://schemas.microsoft.com/office/drawing/2014/main" id="{00000000-0008-0000-0500-00002A000000}"/>
            </a:ext>
          </a:extLst>
        </xdr:cNvPr>
        <xdr:cNvSpPr>
          <a:spLocks noChangeArrowheads="1"/>
        </xdr:cNvSpPr>
      </xdr:nvSpPr>
      <xdr:spPr bwMode="auto">
        <a:xfrm rot="10800000">
          <a:off x="7271317" y="13202331"/>
          <a:ext cx="1330098" cy="458659"/>
        </a:xfrm>
        <a:prstGeom prst="wedgeRectCallout">
          <a:avLst>
            <a:gd name="adj1" fmla="val -75098"/>
            <a:gd name="adj2" fmla="val 57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xdr:from>
      <xdr:col>41</xdr:col>
      <xdr:colOff>38100</xdr:colOff>
      <xdr:row>33</xdr:row>
      <xdr:rowOff>133350</xdr:rowOff>
    </xdr:from>
    <xdr:to>
      <xdr:col>52</xdr:col>
      <xdr:colOff>87631</xdr:colOff>
      <xdr:row>36</xdr:row>
      <xdr:rowOff>180975</xdr:rowOff>
    </xdr:to>
    <xdr:sp macro="" textlink="">
      <xdr:nvSpPr>
        <xdr:cNvPr id="51" name="AutoShape 3">
          <a:extLst>
            <a:ext uri="{FF2B5EF4-FFF2-40B4-BE49-F238E27FC236}">
              <a16:creationId xmlns:a16="http://schemas.microsoft.com/office/drawing/2014/main" id="{00000000-0008-0000-0500-000033000000}"/>
            </a:ext>
          </a:extLst>
        </xdr:cNvPr>
        <xdr:cNvSpPr>
          <a:spLocks noChangeArrowheads="1"/>
        </xdr:cNvSpPr>
      </xdr:nvSpPr>
      <xdr:spPr bwMode="auto">
        <a:xfrm rot="10800000">
          <a:off x="12296361" y="8084654"/>
          <a:ext cx="3327538" cy="619125"/>
        </a:xfrm>
        <a:prstGeom prst="wedgeRectCallout">
          <a:avLst>
            <a:gd name="adj1" fmla="val -37661"/>
            <a:gd name="adj2" fmla="val 124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b="1">
              <a:solidFill>
                <a:srgbClr val="FF0000"/>
              </a:solidFill>
              <a:effectLst/>
            </a:rPr>
            <a:t>評価を希望する件数だけ記載してください。　　　　　　　　　</a:t>
          </a:r>
          <a:endParaRPr lang="en-US" altLang="ja-JP" b="1">
            <a:solidFill>
              <a:srgbClr val="FF0000"/>
            </a:solidFill>
            <a:effectLst/>
          </a:endParaRPr>
        </a:p>
        <a:p>
          <a:pPr rtl="0"/>
          <a:r>
            <a:rPr lang="en-US" altLang="ja-JP" b="1">
              <a:solidFill>
                <a:srgbClr val="FF0000"/>
              </a:solidFill>
              <a:effectLst/>
            </a:rPr>
            <a:t>※</a:t>
          </a:r>
          <a:r>
            <a:rPr lang="ja-JP" altLang="en-US" b="1">
              <a:solidFill>
                <a:srgbClr val="FF0000"/>
              </a:solidFill>
              <a:effectLst/>
            </a:rPr>
            <a:t>すべての評定点を記入する必要はありません。</a:t>
          </a:r>
          <a:endParaRPr lang="ja-JP" altLang="ja-JP" b="1">
            <a:solidFill>
              <a:srgbClr val="FF0000"/>
            </a:solidFill>
            <a:effectLst/>
          </a:endParaRPr>
        </a:p>
      </xdr:txBody>
    </xdr:sp>
    <xdr:clientData/>
  </xdr:twoCellAnchor>
  <xdr:twoCellAnchor>
    <xdr:from>
      <xdr:col>24</xdr:col>
      <xdr:colOff>167217</xdr:colOff>
      <xdr:row>7</xdr:row>
      <xdr:rowOff>43392</xdr:rowOff>
    </xdr:from>
    <xdr:to>
      <xdr:col>33</xdr:col>
      <xdr:colOff>209325</xdr:colOff>
      <xdr:row>9</xdr:row>
      <xdr:rowOff>0</xdr:rowOff>
    </xdr:to>
    <xdr:sp macro="" textlink="">
      <xdr:nvSpPr>
        <xdr:cNvPr id="36" name="AutoShape 3">
          <a:extLst>
            <a:ext uri="{FF2B5EF4-FFF2-40B4-BE49-F238E27FC236}">
              <a16:creationId xmlns:a16="http://schemas.microsoft.com/office/drawing/2014/main" id="{00000000-0008-0000-0500-000024000000}"/>
            </a:ext>
          </a:extLst>
        </xdr:cNvPr>
        <xdr:cNvSpPr>
          <a:spLocks noChangeArrowheads="1"/>
        </xdr:cNvSpPr>
      </xdr:nvSpPr>
      <xdr:spPr bwMode="auto">
        <a:xfrm rot="10800000">
          <a:off x="7253817" y="1615017"/>
          <a:ext cx="2699583" cy="547267"/>
        </a:xfrm>
        <a:prstGeom prst="wedgeRectCallout">
          <a:avLst>
            <a:gd name="adj1" fmla="val -35566"/>
            <a:gd name="adj2" fmla="val -1414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統計上必要なため、実績（認証取得）について、有無を選択してください。</a:t>
          </a:r>
          <a:endParaRPr lang="ja-JP" altLang="en-US"/>
        </a:p>
      </xdr:txBody>
    </xdr:sp>
    <xdr:clientData/>
  </xdr:twoCellAnchor>
  <xdr:twoCellAnchor>
    <xdr:from>
      <xdr:col>1</xdr:col>
      <xdr:colOff>14424</xdr:colOff>
      <xdr:row>27</xdr:row>
      <xdr:rowOff>184727</xdr:rowOff>
    </xdr:from>
    <xdr:to>
      <xdr:col>33</xdr:col>
      <xdr:colOff>253415</xdr:colOff>
      <xdr:row>54</xdr:row>
      <xdr:rowOff>45605</xdr:rowOff>
    </xdr:to>
    <xdr:grpSp>
      <xdr:nvGrpSpPr>
        <xdr:cNvPr id="397730" name="グループ化 2">
          <a:extLst>
            <a:ext uri="{FF2B5EF4-FFF2-40B4-BE49-F238E27FC236}">
              <a16:creationId xmlns:a16="http://schemas.microsoft.com/office/drawing/2014/main" id="{00000000-0008-0000-0500-0000A2110600}"/>
            </a:ext>
          </a:extLst>
        </xdr:cNvPr>
        <xdr:cNvGrpSpPr>
          <a:grpSpLocks/>
        </xdr:cNvGrpSpPr>
      </xdr:nvGrpSpPr>
      <xdr:grpSpPr bwMode="auto">
        <a:xfrm>
          <a:off x="309699" y="6909377"/>
          <a:ext cx="9687791" cy="5004378"/>
          <a:chOff x="3816351" y="9480550"/>
          <a:chExt cx="9107055" cy="5160819"/>
        </a:xfrm>
      </xdr:grpSpPr>
      <xdr:sp macro="" textlink="">
        <xdr:nvSpPr>
          <xdr:cNvPr id="27" name="四角形吹き出し 26">
            <a:extLst>
              <a:ext uri="{FF2B5EF4-FFF2-40B4-BE49-F238E27FC236}">
                <a16:creationId xmlns:a16="http://schemas.microsoft.com/office/drawing/2014/main" id="{00000000-0008-0000-0500-00001B000000}"/>
              </a:ext>
            </a:extLst>
          </xdr:cNvPr>
          <xdr:cNvSpPr/>
        </xdr:nvSpPr>
        <xdr:spPr bwMode="auto">
          <a:xfrm>
            <a:off x="4540268" y="10334146"/>
            <a:ext cx="8383138" cy="4307223"/>
          </a:xfrm>
          <a:prstGeom prst="wedgeRectCallout">
            <a:avLst>
              <a:gd name="adj1" fmla="val -49076"/>
              <a:gd name="adj2" fmla="val 15191"/>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rtl="0" eaLnBrk="1" fontAlgn="auto" latinLnBrk="0" hangingPunct="1"/>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Ｐ</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Ａ</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Ｂ／Ｃ</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Ｄ　（</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円未満切捨て）</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Ａ：当初契約金額</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Ｂ：</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当該年度</a:t>
            </a:r>
            <a:r>
              <a:rPr kumimoji="1" lang="ja-JP" altLang="en-US" sz="1100" b="1">
                <a:solidFill>
                  <a:srgbClr val="FF0000"/>
                </a:solidFill>
                <a:effectLst/>
                <a:latin typeface="+mn-lt"/>
                <a:ea typeface="+mn-ea"/>
                <a:cs typeface="+mn-cs"/>
              </a:rPr>
              <a:t>分の</a:t>
            </a:r>
            <a:r>
              <a:rPr kumimoji="1" lang="ja-JP" altLang="ja-JP" sz="1100" b="1">
                <a:solidFill>
                  <a:srgbClr val="FF0000"/>
                </a:solidFill>
                <a:effectLst/>
                <a:latin typeface="+mn-lt"/>
                <a:ea typeface="+mn-ea"/>
                <a:cs typeface="+mn-cs"/>
              </a:rPr>
              <a:t>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Ｃ：</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全体工期日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Ｄ：ＪＶ工事の出資比率（単独工事の場合は、</a:t>
            </a:r>
            <a:r>
              <a:rPr kumimoji="1" lang="en-US" altLang="ja-JP" sz="1100" b="1">
                <a:solidFill>
                  <a:srgbClr val="FF0000"/>
                </a:solidFill>
                <a:effectLst/>
                <a:latin typeface="+mn-lt"/>
                <a:ea typeface="+mn-ea"/>
                <a:cs typeface="+mn-cs"/>
              </a:rPr>
              <a:t>100%</a:t>
            </a:r>
            <a:r>
              <a:rPr kumimoji="1" lang="ja-JP" altLang="en-US" sz="1100" b="1">
                <a:solidFill>
                  <a:srgbClr val="FF0000"/>
                </a:solidFill>
                <a:effectLst/>
                <a:latin typeface="+mn-lt"/>
                <a:ea typeface="+mn-ea"/>
                <a:cs typeface="+mn-cs"/>
              </a:rPr>
              <a:t>として計算します）</a:t>
            </a:r>
            <a:r>
              <a:rPr kumimoji="1" lang="ja-JP" altLang="ja-JP" sz="1100" b="1">
                <a:solidFill>
                  <a:srgbClr val="FF0000"/>
                </a:solidFill>
                <a:effectLst/>
                <a:latin typeface="+mn-lt"/>
                <a:ea typeface="+mn-ea"/>
                <a:cs typeface="+mn-cs"/>
              </a:rPr>
              <a:t>　</a:t>
            </a:r>
            <a:endParaRPr lang="ja-JP"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ＪＶ</a:t>
            </a:r>
            <a:r>
              <a:rPr kumimoji="1" lang="ja-JP" altLang="en-US" sz="1100" b="1">
                <a:solidFill>
                  <a:srgbClr val="FF0000"/>
                </a:solidFill>
                <a:effectLst/>
                <a:latin typeface="+mn-lt"/>
                <a:ea typeface="+mn-ea"/>
                <a:cs typeface="+mn-cs"/>
              </a:rPr>
              <a:t>工事の場合は、出資比率を記入してください。</a:t>
            </a:r>
            <a:endParaRPr kumimoji="1" lang="en-US" altLang="ja-JP" sz="1100" b="1">
              <a:solidFill>
                <a:srgbClr val="FF0000"/>
              </a:solidFill>
              <a:effectLst/>
              <a:latin typeface="+mn-lt"/>
              <a:ea typeface="+mn-ea"/>
              <a:cs typeface="+mn-cs"/>
            </a:endParaRPr>
          </a:p>
        </xdr:txBody>
      </xdr:sp>
      <xdr:sp macro="" textlink="">
        <xdr:nvSpPr>
          <xdr:cNvPr id="32" name="AutoShape 3">
            <a:extLst>
              <a:ext uri="{FF2B5EF4-FFF2-40B4-BE49-F238E27FC236}">
                <a16:creationId xmlns:a16="http://schemas.microsoft.com/office/drawing/2014/main" id="{00000000-0008-0000-0500-000020000000}"/>
              </a:ext>
            </a:extLst>
          </xdr:cNvPr>
          <xdr:cNvSpPr>
            <a:spLocks noChangeArrowheads="1"/>
          </xdr:cNvSpPr>
        </xdr:nvSpPr>
        <xdr:spPr bwMode="auto">
          <a:xfrm rot="10800000">
            <a:off x="3816351" y="9480550"/>
            <a:ext cx="2100253" cy="618121"/>
          </a:xfrm>
          <a:prstGeom prst="wedgeRectCallout">
            <a:avLst>
              <a:gd name="adj1" fmla="val -38739"/>
              <a:gd name="adj2" fmla="val -973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計算例ですので、</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提出する際は、削除してください。</a:t>
            </a:r>
            <a:endParaRPr lang="ja-JP" altLang="ja-JP">
              <a:effectLst/>
            </a:endParaRPr>
          </a:p>
        </xdr:txBody>
      </xdr:sp>
      <xdr:pic>
        <xdr:nvPicPr>
          <xdr:cNvPr id="397736" name="図 46">
            <a:extLst>
              <a:ext uri="{FF2B5EF4-FFF2-40B4-BE49-F238E27FC236}">
                <a16:creationId xmlns:a16="http://schemas.microsoft.com/office/drawing/2014/main" id="{00000000-0008-0000-0500-0000A81106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566806" y="12084394"/>
            <a:ext cx="8283287" cy="2330236"/>
          </a:xfrm>
          <a:prstGeom prst="rect">
            <a:avLst/>
          </a:prstGeom>
          <a:solidFill>
            <a:srgbClr val="FFFFFF"/>
          </a:solidFill>
          <a:ln w="9525">
            <a:solidFill>
              <a:srgbClr val="FF0000"/>
            </a:solidFill>
            <a:miter lim="800000"/>
            <a:headEnd/>
            <a:tailEnd/>
          </a:ln>
        </xdr:spPr>
      </xdr:pic>
      <xdr:sp macro="" textlink="">
        <xdr:nvSpPr>
          <xdr:cNvPr id="33" name="AutoShape 3">
            <a:extLst>
              <a:ext uri="{FF2B5EF4-FFF2-40B4-BE49-F238E27FC236}">
                <a16:creationId xmlns:a16="http://schemas.microsoft.com/office/drawing/2014/main" id="{00000000-0008-0000-0500-000021000000}"/>
              </a:ext>
            </a:extLst>
          </xdr:cNvPr>
          <xdr:cNvSpPr>
            <a:spLocks noChangeArrowheads="1"/>
          </xdr:cNvSpPr>
        </xdr:nvSpPr>
        <xdr:spPr bwMode="auto">
          <a:xfrm rot="10800000">
            <a:off x="10537161" y="11020947"/>
            <a:ext cx="2153877" cy="608309"/>
          </a:xfrm>
          <a:prstGeom prst="wedgeRectCallout">
            <a:avLst>
              <a:gd name="adj1" fmla="val -42976"/>
              <a:gd name="adj2" fmla="val -1520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出資比率は</a:t>
            </a:r>
            <a:r>
              <a:rPr lang="ja-JP" altLang="en-US" sz="1100" b="1" i="0" u="sng" baseline="0">
                <a:solidFill>
                  <a:srgbClr val="FF0000"/>
                </a:solidFill>
                <a:effectLst/>
                <a:latin typeface="+mn-lt"/>
                <a:ea typeface="+mn-ea"/>
                <a:cs typeface="+mn-cs"/>
              </a:rPr>
              <a:t>数字のみ</a:t>
            </a:r>
            <a:r>
              <a:rPr lang="ja-JP" altLang="en-US" sz="1100" b="1" i="0" baseline="0">
                <a:solidFill>
                  <a:srgbClr val="FF0000"/>
                </a:solidFill>
                <a:effectLst/>
                <a:latin typeface="+mn-lt"/>
                <a:ea typeface="+mn-ea"/>
                <a:cs typeface="+mn-cs"/>
              </a:rPr>
              <a:t>を入力すると</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ＪＶ　○％と表示されます。</a:t>
            </a:r>
            <a:endParaRPr lang="ja-JP" altLang="ja-JP">
              <a:effectLst/>
            </a:endParaRPr>
          </a:p>
        </xdr:txBody>
      </xdr:sp>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rot="10800000">
            <a:off x="10139419" y="11835897"/>
            <a:ext cx="2350496" cy="274720"/>
          </a:xfrm>
          <a:prstGeom prst="wedgeRectCallout">
            <a:avLst>
              <a:gd name="adj1" fmla="val -15413"/>
              <a:gd name="adj2" fmla="val -985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50,000,000×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sp macro="" textlink="">
        <xdr:nvSpPr>
          <xdr:cNvPr id="29" name="AutoShape 3">
            <a:extLst>
              <a:ext uri="{FF2B5EF4-FFF2-40B4-BE49-F238E27FC236}">
                <a16:creationId xmlns:a16="http://schemas.microsoft.com/office/drawing/2014/main" id="{00000000-0008-0000-0500-00001D000000}"/>
              </a:ext>
            </a:extLst>
          </xdr:cNvPr>
          <xdr:cNvSpPr>
            <a:spLocks noChangeArrowheads="1"/>
          </xdr:cNvSpPr>
        </xdr:nvSpPr>
        <xdr:spPr bwMode="auto">
          <a:xfrm rot="10800000">
            <a:off x="10242232" y="13659624"/>
            <a:ext cx="2395182" cy="235475"/>
          </a:xfrm>
          <a:prstGeom prst="wedgeRectCallout">
            <a:avLst>
              <a:gd name="adj1" fmla="val -16711"/>
              <a:gd name="adj2" fmla="val -970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0" name="AutoShape 3">
            <a:extLst>
              <a:ext uri="{FF2B5EF4-FFF2-40B4-BE49-F238E27FC236}">
                <a16:creationId xmlns:a16="http://schemas.microsoft.com/office/drawing/2014/main" id="{00000000-0008-0000-0500-00001E000000}"/>
              </a:ext>
            </a:extLst>
          </xdr:cNvPr>
          <xdr:cNvSpPr>
            <a:spLocks noChangeArrowheads="1"/>
          </xdr:cNvSpPr>
        </xdr:nvSpPr>
        <xdr:spPr bwMode="auto">
          <a:xfrm rot="10800000">
            <a:off x="10295855" y="13071538"/>
            <a:ext cx="2377308" cy="245286"/>
          </a:xfrm>
          <a:prstGeom prst="wedgeRectCallout">
            <a:avLst>
              <a:gd name="adj1" fmla="val -15883"/>
              <a:gd name="adj2" fmla="val -97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1" name="AutoShape 3">
            <a:extLst>
              <a:ext uri="{FF2B5EF4-FFF2-40B4-BE49-F238E27FC236}">
                <a16:creationId xmlns:a16="http://schemas.microsoft.com/office/drawing/2014/main" id="{00000000-0008-0000-0500-00001F000000}"/>
              </a:ext>
            </a:extLst>
          </xdr:cNvPr>
          <xdr:cNvSpPr>
            <a:spLocks noChangeArrowheads="1"/>
          </xdr:cNvSpPr>
        </xdr:nvSpPr>
        <xdr:spPr bwMode="auto">
          <a:xfrm rot="10800000">
            <a:off x="10166230" y="12471904"/>
            <a:ext cx="2395182" cy="264909"/>
          </a:xfrm>
          <a:prstGeom prst="wedgeRectCallout">
            <a:avLst>
              <a:gd name="adj1" fmla="val -16613"/>
              <a:gd name="adj2" fmla="val -975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grpSp>
    <xdr:clientData/>
  </xdr:twoCellAnchor>
  <xdr:twoCellAnchor>
    <xdr:from>
      <xdr:col>18</xdr:col>
      <xdr:colOff>31748</xdr:colOff>
      <xdr:row>9</xdr:row>
      <xdr:rowOff>0</xdr:rowOff>
    </xdr:from>
    <xdr:to>
      <xdr:col>29</xdr:col>
      <xdr:colOff>152398</xdr:colOff>
      <xdr:row>10</xdr:row>
      <xdr:rowOff>152399</xdr:rowOff>
    </xdr:to>
    <xdr:sp macro="" textlink="">
      <xdr:nvSpPr>
        <xdr:cNvPr id="37" name="AutoShape 3">
          <a:extLst>
            <a:ext uri="{FF2B5EF4-FFF2-40B4-BE49-F238E27FC236}">
              <a16:creationId xmlns:a16="http://schemas.microsoft.com/office/drawing/2014/main" id="{00000000-0008-0000-0500-000025000000}"/>
            </a:ext>
          </a:extLst>
        </xdr:cNvPr>
        <xdr:cNvSpPr>
          <a:spLocks noChangeArrowheads="1"/>
        </xdr:cNvSpPr>
      </xdr:nvSpPr>
      <xdr:spPr bwMode="auto">
        <a:xfrm rot="10800000">
          <a:off x="5346698" y="2238373"/>
          <a:ext cx="3368675" cy="438151"/>
        </a:xfrm>
        <a:prstGeom prst="wedgeRectCallout">
          <a:avLst>
            <a:gd name="adj1" fmla="val -51732"/>
            <a:gd name="adj2" fmla="val -868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評価対象として添付する項目について、プルダウンで「○」を選択してください。（最大５項目）してください。</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６項目以上選択した場合、注意喚起として赤色で表示されます。</a:t>
          </a:r>
          <a:endParaRPr lang="ja-JP" altLang="en-US"/>
        </a:p>
      </xdr:txBody>
    </xdr:sp>
    <xdr:clientData/>
  </xdr:twoCellAnchor>
  <xdr:twoCellAnchor editAs="oneCell">
    <xdr:from>
      <xdr:col>16</xdr:col>
      <xdr:colOff>111413</xdr:colOff>
      <xdr:row>16</xdr:row>
      <xdr:rowOff>277091</xdr:rowOff>
    </xdr:from>
    <xdr:to>
      <xdr:col>29</xdr:col>
      <xdr:colOff>275073</xdr:colOff>
      <xdr:row>19</xdr:row>
      <xdr:rowOff>964</xdr:rowOff>
    </xdr:to>
    <xdr:sp macro="" textlink="">
      <xdr:nvSpPr>
        <xdr:cNvPr id="44" name="AutoShape 3">
          <a:extLst>
            <a:ext uri="{FF2B5EF4-FFF2-40B4-BE49-F238E27FC236}">
              <a16:creationId xmlns:a16="http://schemas.microsoft.com/office/drawing/2014/main" id="{00000000-0008-0000-0500-00002C000000}"/>
            </a:ext>
          </a:extLst>
        </xdr:cNvPr>
        <xdr:cNvSpPr>
          <a:spLocks noChangeArrowheads="1"/>
        </xdr:cNvSpPr>
      </xdr:nvSpPr>
      <xdr:spPr bwMode="auto">
        <a:xfrm rot="10800000">
          <a:off x="4544868" y="5310909"/>
          <a:ext cx="3765841" cy="586896"/>
        </a:xfrm>
        <a:prstGeom prst="wedgeRectCallout">
          <a:avLst>
            <a:gd name="adj1" fmla="val -43309"/>
            <a:gd name="adj2" fmla="val -1493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twoCellAnchor editAs="oneCell">
    <xdr:from>
      <xdr:col>54</xdr:col>
      <xdr:colOff>0</xdr:colOff>
      <xdr:row>34</xdr:row>
      <xdr:rowOff>8272</xdr:rowOff>
    </xdr:from>
    <xdr:to>
      <xdr:col>67</xdr:col>
      <xdr:colOff>182705</xdr:colOff>
      <xdr:row>37</xdr:row>
      <xdr:rowOff>0</xdr:rowOff>
    </xdr:to>
    <xdr:sp macro="" textlink="">
      <xdr:nvSpPr>
        <xdr:cNvPr id="43" name="AutoShape 3">
          <a:extLst>
            <a:ext uri="{FF2B5EF4-FFF2-40B4-BE49-F238E27FC236}">
              <a16:creationId xmlns:a16="http://schemas.microsoft.com/office/drawing/2014/main" id="{00000000-0008-0000-0500-00002B000000}"/>
            </a:ext>
          </a:extLst>
        </xdr:cNvPr>
        <xdr:cNvSpPr>
          <a:spLocks noChangeArrowheads="1"/>
        </xdr:cNvSpPr>
      </xdr:nvSpPr>
      <xdr:spPr bwMode="auto">
        <a:xfrm rot="10800000">
          <a:off x="14986000" y="9117636"/>
          <a:ext cx="3784887" cy="580546"/>
        </a:xfrm>
        <a:prstGeom prst="wedgeRectCallout">
          <a:avLst>
            <a:gd name="adj1" fmla="val -6017"/>
            <a:gd name="adj2" fmla="val 1409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38100</xdr:colOff>
      <xdr:row>18</xdr:row>
      <xdr:rowOff>66675</xdr:rowOff>
    </xdr:from>
    <xdr:to>
      <xdr:col>29</xdr:col>
      <xdr:colOff>57150</xdr:colOff>
      <xdr:row>20</xdr:row>
      <xdr:rowOff>47625</xdr:rowOff>
    </xdr:to>
    <xdr:grpSp>
      <xdr:nvGrpSpPr>
        <xdr:cNvPr id="394619" name="グループ化 55">
          <a:extLst>
            <a:ext uri="{FF2B5EF4-FFF2-40B4-BE49-F238E27FC236}">
              <a16:creationId xmlns:a16="http://schemas.microsoft.com/office/drawing/2014/main" id="{00000000-0008-0000-0600-00007B050600}"/>
            </a:ext>
          </a:extLst>
        </xdr:cNvPr>
        <xdr:cNvGrpSpPr>
          <a:grpSpLocks/>
        </xdr:cNvGrpSpPr>
      </xdr:nvGrpSpPr>
      <xdr:grpSpPr bwMode="auto">
        <a:xfrm>
          <a:off x="5648325" y="5743575"/>
          <a:ext cx="2971800" cy="266700"/>
          <a:chOff x="5592884" y="16488833"/>
          <a:chExt cx="2751812" cy="272254"/>
        </a:xfrm>
      </xdr:grpSpPr>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rot="10800000">
            <a:off x="6042699" y="16518003"/>
            <a:ext cx="2213797" cy="213914"/>
          </a:xfrm>
          <a:prstGeom prst="wedgeRectCallout">
            <a:avLst>
              <a:gd name="adj1" fmla="val -23522"/>
              <a:gd name="adj2" fmla="val 379806"/>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endParaRPr lang="ja-JP" altLang="ja-JP" b="1">
              <a:solidFill>
                <a:srgbClr val="FF0000"/>
              </a:solidFill>
              <a:effectLst/>
            </a:endParaRPr>
          </a:p>
        </xdr:txBody>
      </xdr:sp>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rot="10800000">
            <a:off x="5592884" y="16488833"/>
            <a:ext cx="2751812" cy="272254"/>
          </a:xfrm>
          <a:prstGeom prst="wedgeRectCallout">
            <a:avLst>
              <a:gd name="adj1" fmla="val 33346"/>
              <a:gd name="adj2" fmla="val 243360"/>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r>
              <a:rPr lang="ja-JP" altLang="en-US" b="1">
                <a:solidFill>
                  <a:srgbClr val="FF0000"/>
                </a:solidFill>
                <a:effectLst/>
              </a:rPr>
              <a:t>自動計算されます（小数第４位以下切り捨て）</a:t>
            </a:r>
            <a:endParaRPr lang="ja-JP" altLang="ja-JP" b="1">
              <a:solidFill>
                <a:srgbClr val="FF0000"/>
              </a:solidFill>
              <a:effectLst/>
            </a:endParaRPr>
          </a:p>
        </xdr:txBody>
      </xdr:sp>
    </xdr:grpSp>
    <xdr:clientData/>
  </xdr:twoCellAnchor>
  <xdr:twoCellAnchor>
    <xdr:from>
      <xdr:col>19</xdr:col>
      <xdr:colOff>149225</xdr:colOff>
      <xdr:row>0</xdr:row>
      <xdr:rowOff>57150</xdr:rowOff>
    </xdr:from>
    <xdr:to>
      <xdr:col>32</xdr:col>
      <xdr:colOff>82550</xdr:colOff>
      <xdr:row>2</xdr:row>
      <xdr:rowOff>127000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rot="10800000">
          <a:off x="5327650" y="57150"/>
          <a:ext cx="3492500" cy="692150"/>
        </a:xfrm>
        <a:prstGeom prst="wedgeRectCallout">
          <a:avLst>
            <a:gd name="adj1" fmla="val -34817"/>
            <a:gd name="adj2" fmla="val -971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生年月日については、審査・評価とは関係ありませんが、統計上必要なため、記載してください。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例：</a:t>
          </a:r>
          <a:r>
            <a:rPr lang="en-US" altLang="ja-JP" sz="1100" b="1" i="0" u="none" strike="noStrike" baseline="0">
              <a:solidFill>
                <a:srgbClr val="FF0000"/>
              </a:solidFill>
              <a:latin typeface="ＭＳ Ｐゴシック"/>
              <a:ea typeface="ＭＳ Ｐゴシック"/>
            </a:rPr>
            <a:t>1900</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43</xdr:col>
      <xdr:colOff>0</xdr:colOff>
      <xdr:row>15</xdr:row>
      <xdr:rowOff>38100</xdr:rowOff>
    </xdr:from>
    <xdr:to>
      <xdr:col>82</xdr:col>
      <xdr:colOff>104775</xdr:colOff>
      <xdr:row>31</xdr:row>
      <xdr:rowOff>47625</xdr:rowOff>
    </xdr:to>
    <xdr:pic>
      <xdr:nvPicPr>
        <xdr:cNvPr id="377649" name="図 1">
          <a:extLst>
            <a:ext uri="{FF2B5EF4-FFF2-40B4-BE49-F238E27FC236}">
              <a16:creationId xmlns:a16="http://schemas.microsoft.com/office/drawing/2014/main" id="{00000000-0008-0000-0E00-000031C3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2924175"/>
          <a:ext cx="6048375"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109856</xdr:colOff>
      <xdr:row>5</xdr:row>
      <xdr:rowOff>0</xdr:rowOff>
    </xdr:from>
    <xdr:to>
      <xdr:col>33</xdr:col>
      <xdr:colOff>14630</xdr:colOff>
      <xdr:row>10</xdr:row>
      <xdr:rowOff>3198</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400176" y="1171575"/>
          <a:ext cx="3571874" cy="866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solidFill>
                <a:srgbClr val="FF0000"/>
              </a:solidFill>
              <a:latin typeface="+mn-ea"/>
              <a:ea typeface="+mn-ea"/>
            </a:rPr>
            <a:t>次ページの</a:t>
          </a:r>
          <a:r>
            <a:rPr kumimoji="1" lang="en-US" altLang="ja-JP" sz="1600">
              <a:solidFill>
                <a:srgbClr val="FF0000"/>
              </a:solidFill>
              <a:latin typeface="+mn-ea"/>
              <a:ea typeface="+mn-ea"/>
            </a:rPr>
            <a:t>【</a:t>
          </a:r>
          <a:r>
            <a:rPr kumimoji="1" lang="ja-JP" altLang="en-US" sz="1600">
              <a:solidFill>
                <a:srgbClr val="FF0000"/>
              </a:solidFill>
              <a:latin typeface="+mn-ea"/>
              <a:ea typeface="+mn-ea"/>
            </a:rPr>
            <a:t>特記課題の注意事項</a:t>
          </a:r>
          <a:r>
            <a:rPr kumimoji="1" lang="en-US" altLang="ja-JP" sz="1600">
              <a:solidFill>
                <a:srgbClr val="FF0000"/>
              </a:solidFill>
              <a:latin typeface="+mn-ea"/>
              <a:ea typeface="+mn-ea"/>
            </a:rPr>
            <a:t>】</a:t>
          </a:r>
          <a:r>
            <a:rPr kumimoji="1" lang="ja-JP" altLang="en-US" sz="1600">
              <a:solidFill>
                <a:srgbClr val="FF0000"/>
              </a:solidFill>
              <a:latin typeface="+mn-ea"/>
              <a:ea typeface="+mn-ea"/>
            </a:rPr>
            <a:t>を必ず読んでください。</a:t>
          </a:r>
        </a:p>
      </xdr:txBody>
    </xdr:sp>
    <xdr:clientData/>
  </xdr:twoCellAnchor>
  <xdr:twoCellAnchor>
    <xdr:from>
      <xdr:col>9</xdr:col>
      <xdr:colOff>109856</xdr:colOff>
      <xdr:row>11</xdr:row>
      <xdr:rowOff>11430</xdr:rowOff>
    </xdr:from>
    <xdr:to>
      <xdr:col>33</xdr:col>
      <xdr:colOff>14630</xdr:colOff>
      <xdr:row>20</xdr:row>
      <xdr:rowOff>49530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400176" y="2219325"/>
          <a:ext cx="3571874" cy="15811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600">
              <a:solidFill>
                <a:srgbClr val="FF0000"/>
              </a:solidFill>
              <a:latin typeface="+mn-ea"/>
              <a:ea typeface="+mn-ea"/>
            </a:rPr>
            <a:t>一括審査方式の場合で、希望する工事のみの入札であっても、対象工事に共通する提案を行ってください。</a:t>
          </a:r>
          <a:endParaRPr kumimoji="1" lang="en-US" altLang="ja-JP" sz="1600">
            <a:solidFill>
              <a:srgbClr val="FF0000"/>
            </a:solidFill>
            <a:latin typeface="+mn-ea"/>
            <a:ea typeface="+mn-ea"/>
          </a:endParaRPr>
        </a:p>
        <a:p>
          <a:pPr algn="ctr">
            <a:lnSpc>
              <a:spcPts val="1600"/>
            </a:lnSpc>
          </a:pPr>
          <a:r>
            <a:rPr kumimoji="1" lang="ja-JP" altLang="en-US" sz="1600">
              <a:solidFill>
                <a:srgbClr val="FF0000"/>
              </a:solidFill>
              <a:latin typeface="+mn-ea"/>
              <a:ea typeface="+mn-ea"/>
            </a:rPr>
            <a:t>共通する提案であると認められない場合、その提案は評価しません。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6"/>
  <sheetViews>
    <sheetView tabSelected="1" view="pageBreakPreview" zoomScale="70" zoomScaleNormal="75" zoomScaleSheetLayoutView="70" workbookViewId="0">
      <selection activeCell="G2" sqref="G2"/>
    </sheetView>
  </sheetViews>
  <sheetFormatPr defaultColWidth="9" defaultRowHeight="13.5" x14ac:dyDescent="0.15"/>
  <cols>
    <col min="1" max="1" width="2.5" style="61" customWidth="1"/>
    <col min="2" max="2" width="7.375" style="61" customWidth="1"/>
    <col min="3" max="3" width="13.125" style="61" customWidth="1"/>
    <col min="4" max="4" width="18.625" style="61" customWidth="1"/>
    <col min="5" max="5" width="58.875" style="61" customWidth="1"/>
    <col min="6" max="6" width="36.625" style="61" customWidth="1"/>
    <col min="7" max="8" width="8.875" style="61" customWidth="1"/>
    <col min="9" max="9" width="10.625" style="61" customWidth="1"/>
    <col min="10" max="10" width="8.125" style="63" customWidth="1"/>
    <col min="11" max="11" width="8.125" style="61" customWidth="1"/>
    <col min="12" max="12" width="12.5" style="63" customWidth="1"/>
    <col min="13" max="13" width="250.625" style="61" customWidth="1"/>
    <col min="14" max="16384" width="9" style="61"/>
  </cols>
  <sheetData>
    <row r="1" spans="2:14" ht="15" thickBot="1" x14ac:dyDescent="0.2">
      <c r="E1" s="62"/>
      <c r="M1" s="199" t="s">
        <v>274</v>
      </c>
    </row>
    <row r="2" spans="2:14" ht="41.25" customHeight="1" thickBot="1" x14ac:dyDescent="0.2">
      <c r="B2" s="273" t="s">
        <v>0</v>
      </c>
      <c r="C2" s="274"/>
      <c r="D2" s="66" t="s">
        <v>1</v>
      </c>
      <c r="F2" s="64"/>
      <c r="G2" s="8" t="s">
        <v>2</v>
      </c>
      <c r="H2" s="4"/>
      <c r="I2" s="242" t="s">
        <v>299</v>
      </c>
      <c r="J2" s="65"/>
      <c r="K2" s="65"/>
      <c r="M2" s="194"/>
      <c r="N2" s="66"/>
    </row>
    <row r="3" spans="2:14" s="74" customFormat="1" ht="20.100000000000001" customHeight="1" x14ac:dyDescent="0.15">
      <c r="B3" s="279" t="s">
        <v>3</v>
      </c>
      <c r="C3" s="280"/>
      <c r="D3" s="275" t="s">
        <v>4</v>
      </c>
      <c r="E3" s="275" t="s">
        <v>5</v>
      </c>
      <c r="F3" s="300" t="s">
        <v>6</v>
      </c>
      <c r="G3" s="301"/>
      <c r="H3" s="302"/>
      <c r="I3" s="299" t="s">
        <v>7</v>
      </c>
      <c r="J3" s="297"/>
      <c r="K3" s="298"/>
      <c r="L3" s="287" t="s">
        <v>8</v>
      </c>
      <c r="M3" s="304" t="s">
        <v>9</v>
      </c>
    </row>
    <row r="4" spans="2:14" s="74" customFormat="1" ht="30" customHeight="1" thickBot="1" x14ac:dyDescent="0.2">
      <c r="B4" s="281"/>
      <c r="C4" s="282"/>
      <c r="D4" s="276"/>
      <c r="E4" s="276"/>
      <c r="F4" s="281"/>
      <c r="G4" s="303"/>
      <c r="H4" s="282"/>
      <c r="I4" s="67" t="s">
        <v>10</v>
      </c>
      <c r="J4" s="67" t="s">
        <v>11</v>
      </c>
      <c r="K4" s="68" t="s">
        <v>12</v>
      </c>
      <c r="L4" s="309"/>
      <c r="M4" s="305"/>
    </row>
    <row r="5" spans="2:14" s="74" customFormat="1" ht="20.100000000000001" customHeight="1" thickTop="1" x14ac:dyDescent="0.15">
      <c r="B5" s="403" t="s">
        <v>13</v>
      </c>
      <c r="C5" s="396" t="s">
        <v>14</v>
      </c>
      <c r="D5" s="277" t="s">
        <v>15</v>
      </c>
      <c r="E5" s="406" t="s">
        <v>16</v>
      </c>
      <c r="F5" s="267" t="s">
        <v>273</v>
      </c>
      <c r="G5" s="268"/>
      <c r="H5" s="269"/>
      <c r="I5" s="197">
        <v>10</v>
      </c>
      <c r="J5" s="327">
        <v>10</v>
      </c>
      <c r="K5" s="331">
        <f>SUM(J5:J43)</f>
        <v>90</v>
      </c>
      <c r="L5" s="326" t="s">
        <v>17</v>
      </c>
      <c r="M5" s="329" t="s">
        <v>275</v>
      </c>
    </row>
    <row r="6" spans="2:14" s="74" customFormat="1" ht="20.100000000000001" customHeight="1" x14ac:dyDescent="0.15">
      <c r="B6" s="404"/>
      <c r="C6" s="397"/>
      <c r="D6" s="278"/>
      <c r="E6" s="407"/>
      <c r="F6" s="260" t="s">
        <v>36</v>
      </c>
      <c r="G6" s="261"/>
      <c r="H6" s="262"/>
      <c r="I6" s="248">
        <v>0</v>
      </c>
      <c r="J6" s="328"/>
      <c r="K6" s="332"/>
      <c r="L6" s="294"/>
      <c r="M6" s="307"/>
    </row>
    <row r="7" spans="2:14" s="74" customFormat="1" ht="20.100000000000001" customHeight="1" x14ac:dyDescent="0.15">
      <c r="B7" s="404"/>
      <c r="C7" s="397"/>
      <c r="D7" s="288" t="s">
        <v>285</v>
      </c>
      <c r="E7" s="292" t="s">
        <v>20</v>
      </c>
      <c r="F7" s="289" t="s">
        <v>21</v>
      </c>
      <c r="G7" s="290"/>
      <c r="H7" s="291"/>
      <c r="I7" s="249">
        <v>3</v>
      </c>
      <c r="J7" s="330">
        <v>3</v>
      </c>
      <c r="K7" s="332"/>
      <c r="L7" s="294"/>
      <c r="M7" s="306" t="s">
        <v>293</v>
      </c>
    </row>
    <row r="8" spans="2:14" s="74" customFormat="1" ht="20.100000000000001" customHeight="1" x14ac:dyDescent="0.15">
      <c r="B8" s="404"/>
      <c r="C8" s="397"/>
      <c r="D8" s="288"/>
      <c r="E8" s="292"/>
      <c r="F8" s="289" t="s">
        <v>18</v>
      </c>
      <c r="G8" s="290"/>
      <c r="H8" s="291"/>
      <c r="I8" s="248">
        <v>0</v>
      </c>
      <c r="J8" s="328"/>
      <c r="K8" s="332"/>
      <c r="L8" s="294"/>
      <c r="M8" s="307"/>
    </row>
    <row r="9" spans="2:14" s="74" customFormat="1" ht="80.099999999999994" customHeight="1" x14ac:dyDescent="0.15">
      <c r="B9" s="404"/>
      <c r="C9" s="397"/>
      <c r="D9" s="288"/>
      <c r="E9" s="287" t="s">
        <v>22</v>
      </c>
      <c r="F9" s="296" t="s">
        <v>23</v>
      </c>
      <c r="G9" s="297"/>
      <c r="H9" s="298"/>
      <c r="I9" s="249">
        <v>9</v>
      </c>
      <c r="J9" s="330">
        <v>9</v>
      </c>
      <c r="K9" s="332"/>
      <c r="L9" s="294"/>
      <c r="M9" s="258" t="s">
        <v>292</v>
      </c>
    </row>
    <row r="10" spans="2:14" s="74" customFormat="1" ht="80.099999999999994" customHeight="1" x14ac:dyDescent="0.15">
      <c r="B10" s="404"/>
      <c r="C10" s="397"/>
      <c r="D10" s="288"/>
      <c r="E10" s="288"/>
      <c r="F10" s="296" t="s">
        <v>24</v>
      </c>
      <c r="G10" s="297"/>
      <c r="H10" s="298"/>
      <c r="I10" s="249">
        <v>3</v>
      </c>
      <c r="J10" s="328"/>
      <c r="K10" s="332"/>
      <c r="L10" s="294"/>
      <c r="M10" s="259"/>
    </row>
    <row r="11" spans="2:14" s="74" customFormat="1" ht="80.099999999999994" customHeight="1" x14ac:dyDescent="0.15">
      <c r="B11" s="404"/>
      <c r="C11" s="397"/>
      <c r="D11" s="288"/>
      <c r="E11" s="288"/>
      <c r="F11" s="377" t="s">
        <v>25</v>
      </c>
      <c r="G11" s="378"/>
      <c r="H11" s="379"/>
      <c r="I11" s="249">
        <v>0</v>
      </c>
      <c r="J11" s="328"/>
      <c r="K11" s="332"/>
      <c r="L11" s="294"/>
      <c r="M11" s="308"/>
    </row>
    <row r="12" spans="2:14" s="74" customFormat="1" ht="80.099999999999994" customHeight="1" x14ac:dyDescent="0.15">
      <c r="B12" s="404"/>
      <c r="C12" s="410" t="s">
        <v>26</v>
      </c>
      <c r="D12" s="275" t="s">
        <v>27</v>
      </c>
      <c r="E12" s="293" t="s">
        <v>28</v>
      </c>
      <c r="F12" s="284" t="s">
        <v>29</v>
      </c>
      <c r="G12" s="285"/>
      <c r="H12" s="285"/>
      <c r="I12" s="286"/>
      <c r="J12" s="344">
        <v>6</v>
      </c>
      <c r="K12" s="332"/>
      <c r="L12" s="294"/>
      <c r="M12" s="352" t="s">
        <v>291</v>
      </c>
    </row>
    <row r="13" spans="2:14" s="74" customFormat="1" ht="80.099999999999994" customHeight="1" x14ac:dyDescent="0.15">
      <c r="B13" s="404"/>
      <c r="C13" s="397"/>
      <c r="D13" s="283"/>
      <c r="E13" s="294"/>
      <c r="F13" s="266" t="s">
        <v>30</v>
      </c>
      <c r="G13" s="266"/>
      <c r="H13" s="266"/>
      <c r="I13" s="11">
        <v>6</v>
      </c>
      <c r="J13" s="345"/>
      <c r="K13" s="332"/>
      <c r="L13" s="294"/>
      <c r="M13" s="353"/>
    </row>
    <row r="14" spans="2:14" s="74" customFormat="1" ht="80.099999999999994" customHeight="1" x14ac:dyDescent="0.15">
      <c r="B14" s="404"/>
      <c r="C14" s="397"/>
      <c r="D14" s="283"/>
      <c r="E14" s="294"/>
      <c r="F14" s="266" t="s">
        <v>31</v>
      </c>
      <c r="G14" s="266"/>
      <c r="H14" s="266"/>
      <c r="I14" s="11">
        <v>5</v>
      </c>
      <c r="J14" s="345"/>
      <c r="K14" s="332"/>
      <c r="L14" s="294"/>
      <c r="M14" s="353"/>
    </row>
    <row r="15" spans="2:14" s="74" customFormat="1" ht="80.099999999999994" customHeight="1" x14ac:dyDescent="0.15">
      <c r="B15" s="404"/>
      <c r="C15" s="397"/>
      <c r="D15" s="283"/>
      <c r="E15" s="294"/>
      <c r="F15" s="266" t="s">
        <v>32</v>
      </c>
      <c r="G15" s="266"/>
      <c r="H15" s="266"/>
      <c r="I15" s="11">
        <v>4</v>
      </c>
      <c r="J15" s="345"/>
      <c r="K15" s="332"/>
      <c r="L15" s="294"/>
      <c r="M15" s="353"/>
    </row>
    <row r="16" spans="2:14" s="74" customFormat="1" ht="80.099999999999994" customHeight="1" x14ac:dyDescent="0.15">
      <c r="B16" s="404"/>
      <c r="C16" s="397"/>
      <c r="D16" s="283"/>
      <c r="E16" s="294"/>
      <c r="F16" s="266" t="s">
        <v>33</v>
      </c>
      <c r="G16" s="266"/>
      <c r="H16" s="266"/>
      <c r="I16" s="11">
        <v>3</v>
      </c>
      <c r="J16" s="345"/>
      <c r="K16" s="332"/>
      <c r="L16" s="294"/>
      <c r="M16" s="353"/>
    </row>
    <row r="17" spans="2:13" s="74" customFormat="1" ht="80.099999999999994" customHeight="1" x14ac:dyDescent="0.15">
      <c r="B17" s="404"/>
      <c r="C17" s="397"/>
      <c r="D17" s="283"/>
      <c r="E17" s="294"/>
      <c r="F17" s="266" t="s">
        <v>34</v>
      </c>
      <c r="G17" s="266"/>
      <c r="H17" s="266"/>
      <c r="I17" s="11">
        <v>2</v>
      </c>
      <c r="J17" s="345"/>
      <c r="K17" s="332"/>
      <c r="L17" s="294"/>
      <c r="M17" s="353"/>
    </row>
    <row r="18" spans="2:13" s="74" customFormat="1" ht="80.099999999999994" customHeight="1" x14ac:dyDescent="0.15">
      <c r="B18" s="404"/>
      <c r="C18" s="397"/>
      <c r="D18" s="283"/>
      <c r="E18" s="295"/>
      <c r="F18" s="266" t="s">
        <v>35</v>
      </c>
      <c r="G18" s="266"/>
      <c r="H18" s="266"/>
      <c r="I18" s="11">
        <v>0</v>
      </c>
      <c r="J18" s="345"/>
      <c r="K18" s="332"/>
      <c r="L18" s="294"/>
      <c r="M18" s="354"/>
    </row>
    <row r="19" spans="2:13" s="74" customFormat="1" ht="35.1" customHeight="1" x14ac:dyDescent="0.15">
      <c r="B19" s="404"/>
      <c r="C19" s="408" t="s">
        <v>37</v>
      </c>
      <c r="D19" s="293" t="s">
        <v>37</v>
      </c>
      <c r="E19" s="381" t="s">
        <v>38</v>
      </c>
      <c r="F19" s="377" t="s">
        <v>39</v>
      </c>
      <c r="G19" s="378"/>
      <c r="H19" s="379"/>
      <c r="I19" s="244">
        <v>2</v>
      </c>
      <c r="J19" s="313">
        <v>2</v>
      </c>
      <c r="K19" s="332"/>
      <c r="L19" s="294"/>
      <c r="M19" s="258" t="s">
        <v>290</v>
      </c>
    </row>
    <row r="20" spans="2:13" s="74" customFormat="1" ht="35.1" customHeight="1" x14ac:dyDescent="0.15">
      <c r="B20" s="404"/>
      <c r="C20" s="374"/>
      <c r="D20" s="295"/>
      <c r="E20" s="409"/>
      <c r="F20" s="377" t="s">
        <v>40</v>
      </c>
      <c r="G20" s="378"/>
      <c r="H20" s="379"/>
      <c r="I20" s="244">
        <v>0</v>
      </c>
      <c r="J20" s="313"/>
      <c r="K20" s="332"/>
      <c r="L20" s="294"/>
      <c r="M20" s="308"/>
    </row>
    <row r="21" spans="2:13" s="74" customFormat="1" ht="37.5" customHeight="1" x14ac:dyDescent="0.15">
      <c r="B21" s="404"/>
      <c r="C21" s="410" t="s">
        <v>41</v>
      </c>
      <c r="D21" s="275" t="s">
        <v>42</v>
      </c>
      <c r="E21" s="293" t="s">
        <v>43</v>
      </c>
      <c r="F21" s="270" t="s">
        <v>276</v>
      </c>
      <c r="G21" s="271"/>
      <c r="H21" s="272"/>
      <c r="I21" s="249">
        <v>20</v>
      </c>
      <c r="J21" s="328">
        <v>20</v>
      </c>
      <c r="K21" s="332"/>
      <c r="L21" s="294"/>
      <c r="M21" s="324" t="s">
        <v>284</v>
      </c>
    </row>
    <row r="22" spans="2:13" s="74" customFormat="1" ht="37.5" customHeight="1" x14ac:dyDescent="0.15">
      <c r="B22" s="404"/>
      <c r="C22" s="397"/>
      <c r="D22" s="375"/>
      <c r="E22" s="374"/>
      <c r="F22" s="310" t="s">
        <v>44</v>
      </c>
      <c r="G22" s="311"/>
      <c r="H22" s="312"/>
      <c r="I22" s="248">
        <v>0</v>
      </c>
      <c r="J22" s="351"/>
      <c r="K22" s="332"/>
      <c r="L22" s="294"/>
      <c r="M22" s="325"/>
    </row>
    <row r="23" spans="2:13" s="74" customFormat="1" ht="20.100000000000001" customHeight="1" x14ac:dyDescent="0.15">
      <c r="B23" s="404"/>
      <c r="C23" s="397"/>
      <c r="D23" s="275" t="s">
        <v>45</v>
      </c>
      <c r="E23" s="287" t="s">
        <v>46</v>
      </c>
      <c r="F23" s="284" t="s">
        <v>47</v>
      </c>
      <c r="G23" s="285"/>
      <c r="H23" s="286"/>
      <c r="I23" s="247">
        <v>20</v>
      </c>
      <c r="J23" s="346">
        <v>20</v>
      </c>
      <c r="K23" s="332"/>
      <c r="L23" s="294"/>
      <c r="M23" s="306" t="s">
        <v>289</v>
      </c>
    </row>
    <row r="24" spans="2:13" s="74" customFormat="1" ht="20.100000000000001" customHeight="1" x14ac:dyDescent="0.15">
      <c r="B24" s="404"/>
      <c r="C24" s="397"/>
      <c r="D24" s="283"/>
      <c r="E24" s="288"/>
      <c r="F24" s="284" t="s">
        <v>48</v>
      </c>
      <c r="G24" s="285"/>
      <c r="H24" s="286"/>
      <c r="I24" s="243">
        <v>19</v>
      </c>
      <c r="J24" s="355"/>
      <c r="K24" s="332"/>
      <c r="L24" s="294"/>
      <c r="M24" s="307"/>
    </row>
    <row r="25" spans="2:13" s="74" customFormat="1" ht="20.100000000000001" customHeight="1" x14ac:dyDescent="0.15">
      <c r="B25" s="404"/>
      <c r="C25" s="397"/>
      <c r="D25" s="283"/>
      <c r="E25" s="288"/>
      <c r="F25" s="335"/>
      <c r="G25" s="336"/>
      <c r="H25" s="337"/>
      <c r="I25" s="48" t="s">
        <v>49</v>
      </c>
      <c r="J25" s="355"/>
      <c r="K25" s="332"/>
      <c r="L25" s="294"/>
      <c r="M25" s="307"/>
    </row>
    <row r="26" spans="2:13" s="74" customFormat="1" ht="20.100000000000001" customHeight="1" x14ac:dyDescent="0.15">
      <c r="B26" s="404"/>
      <c r="C26" s="397"/>
      <c r="D26" s="283"/>
      <c r="E26" s="288"/>
      <c r="F26" s="338"/>
      <c r="G26" s="339"/>
      <c r="H26" s="340"/>
      <c r="I26" s="206">
        <v>10</v>
      </c>
      <c r="J26" s="355"/>
      <c r="K26" s="332"/>
      <c r="L26" s="294"/>
      <c r="M26" s="307"/>
    </row>
    <row r="27" spans="2:13" s="74" customFormat="1" ht="20.100000000000001" customHeight="1" x14ac:dyDescent="0.15">
      <c r="B27" s="404"/>
      <c r="C27" s="397"/>
      <c r="D27" s="283"/>
      <c r="E27" s="288"/>
      <c r="F27" s="338" t="s">
        <v>50</v>
      </c>
      <c r="G27" s="339"/>
      <c r="H27" s="340"/>
      <c r="I27" s="206">
        <v>10</v>
      </c>
      <c r="J27" s="355"/>
      <c r="K27" s="332"/>
      <c r="L27" s="294"/>
      <c r="M27" s="307"/>
    </row>
    <row r="28" spans="2:13" s="74" customFormat="1" ht="20.100000000000001" customHeight="1" x14ac:dyDescent="0.15">
      <c r="B28" s="404"/>
      <c r="C28" s="397"/>
      <c r="D28" s="283"/>
      <c r="E28" s="288"/>
      <c r="F28" s="284" t="s">
        <v>51</v>
      </c>
      <c r="G28" s="285"/>
      <c r="H28" s="286"/>
      <c r="I28" s="247">
        <v>10</v>
      </c>
      <c r="J28" s="355"/>
      <c r="K28" s="332"/>
      <c r="L28" s="294"/>
      <c r="M28" s="307"/>
    </row>
    <row r="29" spans="2:13" s="74" customFormat="1" ht="20.100000000000001" customHeight="1" x14ac:dyDescent="0.15">
      <c r="B29" s="404"/>
      <c r="C29" s="397"/>
      <c r="D29" s="283"/>
      <c r="E29" s="288"/>
      <c r="F29" s="284" t="s">
        <v>52</v>
      </c>
      <c r="G29" s="285"/>
      <c r="H29" s="286"/>
      <c r="I29" s="243">
        <v>9</v>
      </c>
      <c r="J29" s="355"/>
      <c r="K29" s="332"/>
      <c r="L29" s="294"/>
      <c r="M29" s="307"/>
    </row>
    <row r="30" spans="2:13" s="74" customFormat="1" ht="20.100000000000001" customHeight="1" x14ac:dyDescent="0.15">
      <c r="B30" s="404"/>
      <c r="C30" s="397"/>
      <c r="D30" s="283"/>
      <c r="E30" s="288"/>
      <c r="F30" s="335"/>
      <c r="G30" s="336"/>
      <c r="H30" s="337"/>
      <c r="I30" s="48" t="s">
        <v>49</v>
      </c>
      <c r="J30" s="355"/>
      <c r="K30" s="332"/>
      <c r="L30" s="294"/>
      <c r="M30" s="307"/>
    </row>
    <row r="31" spans="2:13" s="74" customFormat="1" ht="20.100000000000001" customHeight="1" x14ac:dyDescent="0.15">
      <c r="B31" s="404"/>
      <c r="C31" s="397"/>
      <c r="D31" s="283"/>
      <c r="E31" s="288"/>
      <c r="F31" s="338"/>
      <c r="G31" s="339"/>
      <c r="H31" s="340"/>
      <c r="I31" s="206">
        <v>0</v>
      </c>
      <c r="J31" s="355"/>
      <c r="K31" s="332"/>
      <c r="L31" s="294"/>
      <c r="M31" s="307"/>
    </row>
    <row r="32" spans="2:13" s="74" customFormat="1" ht="20.100000000000001" customHeight="1" x14ac:dyDescent="0.15">
      <c r="B32" s="404"/>
      <c r="C32" s="397"/>
      <c r="D32" s="375"/>
      <c r="E32" s="278"/>
      <c r="F32" s="320" t="s">
        <v>53</v>
      </c>
      <c r="G32" s="321"/>
      <c r="H32" s="322"/>
      <c r="I32" s="71">
        <v>0</v>
      </c>
      <c r="J32" s="347"/>
      <c r="K32" s="332"/>
      <c r="L32" s="294"/>
      <c r="M32" s="334"/>
    </row>
    <row r="33" spans="2:13" s="74" customFormat="1" ht="20.100000000000001" customHeight="1" x14ac:dyDescent="0.15">
      <c r="B33" s="404"/>
      <c r="C33" s="397"/>
      <c r="D33" s="287" t="s">
        <v>54</v>
      </c>
      <c r="E33" s="287" t="s">
        <v>55</v>
      </c>
      <c r="F33" s="296" t="s">
        <v>21</v>
      </c>
      <c r="G33" s="297"/>
      <c r="H33" s="298"/>
      <c r="I33" s="248">
        <v>3</v>
      </c>
      <c r="J33" s="346">
        <v>3</v>
      </c>
      <c r="K33" s="332"/>
      <c r="L33" s="294"/>
      <c r="M33" s="323" t="s">
        <v>56</v>
      </c>
    </row>
    <row r="34" spans="2:13" s="74" customFormat="1" ht="20.100000000000001" customHeight="1" x14ac:dyDescent="0.15">
      <c r="B34" s="404"/>
      <c r="C34" s="397"/>
      <c r="D34" s="283"/>
      <c r="E34" s="288"/>
      <c r="F34" s="300" t="s">
        <v>57</v>
      </c>
      <c r="G34" s="301"/>
      <c r="H34" s="302"/>
      <c r="I34" s="248">
        <v>0</v>
      </c>
      <c r="J34" s="347"/>
      <c r="K34" s="332"/>
      <c r="L34" s="294"/>
      <c r="M34" s="323"/>
    </row>
    <row r="35" spans="2:13" s="74" customFormat="1" ht="20.100000000000001" customHeight="1" x14ac:dyDescent="0.15">
      <c r="B35" s="404"/>
      <c r="C35" s="397"/>
      <c r="D35" s="275" t="s">
        <v>58</v>
      </c>
      <c r="E35" s="366" t="s">
        <v>59</v>
      </c>
      <c r="F35" s="289" t="s">
        <v>19</v>
      </c>
      <c r="G35" s="290"/>
      <c r="H35" s="291"/>
      <c r="I35" s="248">
        <v>5</v>
      </c>
      <c r="J35" s="341">
        <v>5</v>
      </c>
      <c r="K35" s="332"/>
      <c r="L35" s="294"/>
      <c r="M35" s="306" t="s">
        <v>60</v>
      </c>
    </row>
    <row r="36" spans="2:13" s="74" customFormat="1" ht="20.100000000000001" customHeight="1" x14ac:dyDescent="0.15">
      <c r="B36" s="404"/>
      <c r="C36" s="397"/>
      <c r="D36" s="373"/>
      <c r="E36" s="367"/>
      <c r="F36" s="289" t="s">
        <v>18</v>
      </c>
      <c r="G36" s="290"/>
      <c r="H36" s="291"/>
      <c r="I36" s="248">
        <v>0</v>
      </c>
      <c r="J36" s="341"/>
      <c r="K36" s="332"/>
      <c r="L36" s="294"/>
      <c r="M36" s="334"/>
    </row>
    <row r="37" spans="2:13" s="74" customFormat="1" ht="20.100000000000001" customHeight="1" x14ac:dyDescent="0.15">
      <c r="B37" s="404"/>
      <c r="C37" s="397"/>
      <c r="D37" s="265" t="s">
        <v>61</v>
      </c>
      <c r="E37" s="380" t="s">
        <v>62</v>
      </c>
      <c r="F37" s="377" t="s">
        <v>19</v>
      </c>
      <c r="G37" s="378"/>
      <c r="H37" s="379"/>
      <c r="I37" s="243">
        <v>2</v>
      </c>
      <c r="J37" s="371">
        <v>2</v>
      </c>
      <c r="K37" s="332"/>
      <c r="L37" s="294"/>
      <c r="M37" s="258" t="s">
        <v>63</v>
      </c>
    </row>
    <row r="38" spans="2:13" s="74" customFormat="1" ht="20.100000000000001" customHeight="1" x14ac:dyDescent="0.15">
      <c r="B38" s="404"/>
      <c r="C38" s="397"/>
      <c r="D38" s="265"/>
      <c r="E38" s="380"/>
      <c r="F38" s="377" t="s">
        <v>18</v>
      </c>
      <c r="G38" s="378"/>
      <c r="H38" s="379"/>
      <c r="I38" s="243">
        <v>0</v>
      </c>
      <c r="J38" s="372"/>
      <c r="K38" s="332"/>
      <c r="L38" s="294"/>
      <c r="M38" s="308"/>
    </row>
    <row r="39" spans="2:13" s="74" customFormat="1" ht="39.950000000000003" customHeight="1" x14ac:dyDescent="0.15">
      <c r="B39" s="404"/>
      <c r="C39" s="397"/>
      <c r="D39" s="287" t="s">
        <v>64</v>
      </c>
      <c r="E39" s="317" t="s">
        <v>65</v>
      </c>
      <c r="F39" s="296" t="s">
        <v>66</v>
      </c>
      <c r="G39" s="297"/>
      <c r="H39" s="298"/>
      <c r="I39" s="245">
        <v>10</v>
      </c>
      <c r="J39" s="346">
        <v>10</v>
      </c>
      <c r="K39" s="332"/>
      <c r="L39" s="294"/>
      <c r="M39" s="354" t="s">
        <v>67</v>
      </c>
    </row>
    <row r="40" spans="2:13" s="74" customFormat="1" ht="39.950000000000003" customHeight="1" x14ac:dyDescent="0.15">
      <c r="B40" s="404"/>
      <c r="C40" s="397"/>
      <c r="D40" s="288"/>
      <c r="E40" s="317"/>
      <c r="F40" s="314" t="s">
        <v>68</v>
      </c>
      <c r="G40" s="315"/>
      <c r="H40" s="316"/>
      <c r="I40" s="72">
        <v>10</v>
      </c>
      <c r="J40" s="355"/>
      <c r="K40" s="332"/>
      <c r="L40" s="294"/>
      <c r="M40" s="354"/>
    </row>
    <row r="41" spans="2:13" s="74" customFormat="1" ht="39.950000000000003" customHeight="1" x14ac:dyDescent="0.15">
      <c r="B41" s="404"/>
      <c r="C41" s="397"/>
      <c r="D41" s="288"/>
      <c r="E41" s="364"/>
      <c r="F41" s="317"/>
      <c r="G41" s="318"/>
      <c r="H41" s="319"/>
      <c r="I41" s="70" t="s">
        <v>49</v>
      </c>
      <c r="J41" s="355"/>
      <c r="K41" s="332"/>
      <c r="L41" s="294"/>
      <c r="M41" s="323"/>
    </row>
    <row r="42" spans="2:13" s="74" customFormat="1" ht="39.950000000000003" customHeight="1" x14ac:dyDescent="0.15">
      <c r="B42" s="404"/>
      <c r="C42" s="397"/>
      <c r="D42" s="288"/>
      <c r="E42" s="364"/>
      <c r="F42" s="320"/>
      <c r="G42" s="321"/>
      <c r="H42" s="322"/>
      <c r="I42" s="249">
        <v>0</v>
      </c>
      <c r="J42" s="355"/>
      <c r="K42" s="332"/>
      <c r="L42" s="294"/>
      <c r="M42" s="352"/>
    </row>
    <row r="43" spans="2:13" s="74" customFormat="1" ht="39.950000000000003" customHeight="1" x14ac:dyDescent="0.15">
      <c r="B43" s="405"/>
      <c r="C43" s="398"/>
      <c r="D43" s="278"/>
      <c r="E43" s="365"/>
      <c r="F43" s="320" t="s">
        <v>69</v>
      </c>
      <c r="G43" s="321"/>
      <c r="H43" s="322"/>
      <c r="I43" s="251">
        <v>0</v>
      </c>
      <c r="J43" s="347"/>
      <c r="K43" s="333"/>
      <c r="L43" s="295"/>
      <c r="M43" s="323"/>
    </row>
    <row r="44" spans="2:13" s="74" customFormat="1" ht="102" customHeight="1" x14ac:dyDescent="0.15">
      <c r="B44" s="395" t="s">
        <v>70</v>
      </c>
      <c r="C44" s="288" t="s">
        <v>70</v>
      </c>
      <c r="D44" s="288" t="s">
        <v>71</v>
      </c>
      <c r="E44" s="294" t="s">
        <v>72</v>
      </c>
      <c r="F44" s="348" t="s">
        <v>277</v>
      </c>
      <c r="G44" s="349"/>
      <c r="H44" s="350"/>
      <c r="I44" s="246">
        <v>20</v>
      </c>
      <c r="J44" s="328">
        <v>20</v>
      </c>
      <c r="K44" s="355">
        <f>SUM(J44:J50)</f>
        <v>30</v>
      </c>
      <c r="L44" s="294" t="s">
        <v>73</v>
      </c>
      <c r="M44" s="263" t="s">
        <v>283</v>
      </c>
    </row>
    <row r="45" spans="2:13" s="74" customFormat="1" ht="102" customHeight="1" x14ac:dyDescent="0.15">
      <c r="B45" s="395"/>
      <c r="C45" s="288"/>
      <c r="D45" s="278"/>
      <c r="E45" s="295"/>
      <c r="F45" s="368" t="s">
        <v>44</v>
      </c>
      <c r="G45" s="369"/>
      <c r="H45" s="370"/>
      <c r="I45" s="248">
        <v>0</v>
      </c>
      <c r="J45" s="351"/>
      <c r="K45" s="355"/>
      <c r="L45" s="294"/>
      <c r="M45" s="264"/>
    </row>
    <row r="46" spans="2:13" s="74" customFormat="1" ht="80.099999999999994" customHeight="1" x14ac:dyDescent="0.15">
      <c r="B46" s="395"/>
      <c r="C46" s="288"/>
      <c r="D46" s="287" t="s">
        <v>279</v>
      </c>
      <c r="E46" s="381" t="s">
        <v>280</v>
      </c>
      <c r="F46" s="260" t="s">
        <v>281</v>
      </c>
      <c r="G46" s="261"/>
      <c r="H46" s="262"/>
      <c r="I46" s="250">
        <v>5</v>
      </c>
      <c r="J46" s="346">
        <v>5</v>
      </c>
      <c r="K46" s="355"/>
      <c r="L46" s="294"/>
      <c r="M46" s="258" t="s">
        <v>282</v>
      </c>
    </row>
    <row r="47" spans="2:13" s="74" customFormat="1" ht="20.100000000000001" customHeight="1" x14ac:dyDescent="0.15">
      <c r="B47" s="395"/>
      <c r="C47" s="288"/>
      <c r="D47" s="288"/>
      <c r="E47" s="382"/>
      <c r="F47" s="260" t="s">
        <v>36</v>
      </c>
      <c r="G47" s="261"/>
      <c r="H47" s="262"/>
      <c r="I47" s="250">
        <v>0</v>
      </c>
      <c r="J47" s="355"/>
      <c r="K47" s="355"/>
      <c r="L47" s="294"/>
      <c r="M47" s="259"/>
    </row>
    <row r="48" spans="2:13" s="74" customFormat="1" ht="35.1" customHeight="1" x14ac:dyDescent="0.15">
      <c r="B48" s="395"/>
      <c r="C48" s="288"/>
      <c r="D48" s="287" t="s">
        <v>74</v>
      </c>
      <c r="E48" s="287" t="s">
        <v>75</v>
      </c>
      <c r="F48" s="320" t="s">
        <v>76</v>
      </c>
      <c r="G48" s="321"/>
      <c r="H48" s="322"/>
      <c r="I48" s="246">
        <v>5</v>
      </c>
      <c r="J48" s="346">
        <v>5</v>
      </c>
      <c r="K48" s="355"/>
      <c r="L48" s="294"/>
      <c r="M48" s="258" t="s">
        <v>288</v>
      </c>
    </row>
    <row r="49" spans="1:14" s="74" customFormat="1" ht="35.1" customHeight="1" x14ac:dyDescent="0.15">
      <c r="B49" s="395"/>
      <c r="C49" s="288"/>
      <c r="D49" s="288"/>
      <c r="E49" s="288"/>
      <c r="F49" s="296" t="s">
        <v>77</v>
      </c>
      <c r="G49" s="297"/>
      <c r="H49" s="298"/>
      <c r="I49" s="69">
        <v>3</v>
      </c>
      <c r="J49" s="355"/>
      <c r="K49" s="355"/>
      <c r="L49" s="294"/>
      <c r="M49" s="259"/>
    </row>
    <row r="50" spans="1:14" s="74" customFormat="1" ht="35.1" customHeight="1" thickBot="1" x14ac:dyDescent="0.2">
      <c r="B50" s="399"/>
      <c r="C50" s="309"/>
      <c r="D50" s="309"/>
      <c r="E50" s="309"/>
      <c r="F50" s="400" t="s">
        <v>78</v>
      </c>
      <c r="G50" s="401"/>
      <c r="H50" s="402"/>
      <c r="I50" s="252">
        <v>0</v>
      </c>
      <c r="J50" s="361"/>
      <c r="K50" s="361"/>
      <c r="L50" s="376"/>
      <c r="M50" s="343"/>
    </row>
    <row r="51" spans="1:14" s="74" customFormat="1" ht="20.100000000000001" customHeight="1" thickTop="1" x14ac:dyDescent="0.15">
      <c r="B51" s="394" t="s">
        <v>79</v>
      </c>
      <c r="C51" s="326" t="s">
        <v>87</v>
      </c>
      <c r="D51" s="396" t="s">
        <v>80</v>
      </c>
      <c r="E51" s="385" t="s">
        <v>278</v>
      </c>
      <c r="F51" s="149" t="s">
        <v>88</v>
      </c>
      <c r="G51" s="359" t="s">
        <v>81</v>
      </c>
      <c r="H51" s="360"/>
      <c r="I51" s="277" t="s">
        <v>82</v>
      </c>
      <c r="J51" s="390">
        <v>60</v>
      </c>
      <c r="K51" s="393">
        <f>SUM(J51:J56)</f>
        <v>60</v>
      </c>
      <c r="L51" s="326" t="s">
        <v>89</v>
      </c>
      <c r="M51" s="356" t="s">
        <v>300</v>
      </c>
    </row>
    <row r="52" spans="1:14" s="74" customFormat="1" ht="20.100000000000001" customHeight="1" x14ac:dyDescent="0.15">
      <c r="B52" s="395"/>
      <c r="C52" s="294"/>
      <c r="D52" s="397"/>
      <c r="E52" s="386"/>
      <c r="F52" s="152" t="s">
        <v>83</v>
      </c>
      <c r="G52" s="362">
        <v>20</v>
      </c>
      <c r="H52" s="363"/>
      <c r="I52" s="288"/>
      <c r="J52" s="391"/>
      <c r="K52" s="355"/>
      <c r="L52" s="294"/>
      <c r="M52" s="357"/>
    </row>
    <row r="53" spans="1:14" s="74" customFormat="1" ht="20.100000000000001" customHeight="1" x14ac:dyDescent="0.15">
      <c r="B53" s="395"/>
      <c r="C53" s="294"/>
      <c r="D53" s="397"/>
      <c r="E53" s="386"/>
      <c r="F53" s="147" t="s">
        <v>84</v>
      </c>
      <c r="G53" s="362">
        <v>15</v>
      </c>
      <c r="H53" s="363"/>
      <c r="I53" s="288"/>
      <c r="J53" s="391"/>
      <c r="K53" s="355"/>
      <c r="L53" s="294"/>
      <c r="M53" s="357"/>
    </row>
    <row r="54" spans="1:14" s="74" customFormat="1" ht="20.100000000000001" customHeight="1" x14ac:dyDescent="0.15">
      <c r="B54" s="395"/>
      <c r="C54" s="294"/>
      <c r="D54" s="397"/>
      <c r="E54" s="386"/>
      <c r="F54" s="147" t="s">
        <v>85</v>
      </c>
      <c r="G54" s="362">
        <v>10</v>
      </c>
      <c r="H54" s="363"/>
      <c r="I54" s="288"/>
      <c r="J54" s="391"/>
      <c r="K54" s="355"/>
      <c r="L54" s="294"/>
      <c r="M54" s="357"/>
    </row>
    <row r="55" spans="1:14" s="74" customFormat="1" ht="20.100000000000001" customHeight="1" x14ac:dyDescent="0.15">
      <c r="B55" s="395"/>
      <c r="C55" s="294"/>
      <c r="D55" s="397"/>
      <c r="E55" s="386"/>
      <c r="F55" s="147" t="s">
        <v>86</v>
      </c>
      <c r="G55" s="362">
        <v>5</v>
      </c>
      <c r="H55" s="363"/>
      <c r="I55" s="288"/>
      <c r="J55" s="391"/>
      <c r="K55" s="355"/>
      <c r="L55" s="294"/>
      <c r="M55" s="357"/>
    </row>
    <row r="56" spans="1:14" s="74" customFormat="1" ht="20.100000000000001" customHeight="1" thickBot="1" x14ac:dyDescent="0.2">
      <c r="B56" s="395"/>
      <c r="C56" s="294"/>
      <c r="D56" s="398"/>
      <c r="E56" s="386"/>
      <c r="F56" s="152" t="s">
        <v>36</v>
      </c>
      <c r="G56" s="362">
        <v>0</v>
      </c>
      <c r="H56" s="363"/>
      <c r="I56" s="278"/>
      <c r="J56" s="392"/>
      <c r="K56" s="355"/>
      <c r="L56" s="295"/>
      <c r="M56" s="358"/>
    </row>
    <row r="57" spans="1:14" s="74" customFormat="1" ht="157.5" customHeight="1" thickTop="1" x14ac:dyDescent="0.15">
      <c r="B57" s="267" t="s">
        <v>90</v>
      </c>
      <c r="C57" s="268"/>
      <c r="D57" s="269"/>
      <c r="E57" s="387" t="s">
        <v>286</v>
      </c>
      <c r="F57" s="388"/>
      <c r="G57" s="388"/>
      <c r="H57" s="389"/>
      <c r="I57" s="83" t="s">
        <v>91</v>
      </c>
      <c r="J57" s="82"/>
      <c r="K57" s="253"/>
      <c r="L57" s="149" t="s">
        <v>92</v>
      </c>
      <c r="M57" s="148" t="s">
        <v>287</v>
      </c>
    </row>
    <row r="58" spans="1:14" s="74" customFormat="1" ht="45" customHeight="1" x14ac:dyDescent="0.15">
      <c r="I58" s="78" t="s">
        <v>93</v>
      </c>
      <c r="J58" s="73">
        <f>SUM(K5:K56)</f>
        <v>180</v>
      </c>
      <c r="K58" s="79"/>
      <c r="L58" s="80"/>
      <c r="M58" s="150" t="s">
        <v>94</v>
      </c>
    </row>
    <row r="59" spans="1:14" s="74" customFormat="1" ht="45" customHeight="1" x14ac:dyDescent="0.15">
      <c r="I59" s="78" t="s">
        <v>95</v>
      </c>
      <c r="J59" s="151">
        <f>IF(B2="簡易型Ａ",10,IF(B2="簡易型Ｂ",20,IF(B2="簡易型Ｃ",25,IF(B2="標準型",35,"型選択"))))</f>
        <v>20</v>
      </c>
      <c r="K59" s="79"/>
      <c r="L59" s="80"/>
      <c r="M59" s="35" t="s">
        <v>96</v>
      </c>
    </row>
    <row r="60" spans="1:14" s="74" customFormat="1" ht="14.25" x14ac:dyDescent="0.15">
      <c r="I60" s="81"/>
      <c r="J60" s="80"/>
      <c r="L60" s="80"/>
    </row>
    <row r="61" spans="1:14" s="74" customFormat="1" ht="96.75" customHeight="1" x14ac:dyDescent="0.15">
      <c r="B61" s="383" t="s">
        <v>97</v>
      </c>
      <c r="C61" s="383"/>
      <c r="D61" s="383"/>
      <c r="E61" s="383" t="s">
        <v>298</v>
      </c>
      <c r="F61" s="383"/>
      <c r="G61" s="383"/>
      <c r="H61" s="383"/>
      <c r="I61" s="383"/>
      <c r="J61" s="383"/>
      <c r="K61" s="383"/>
      <c r="L61" s="384"/>
      <c r="M61" s="384"/>
    </row>
    <row r="62" spans="1:14" ht="23.25" customHeight="1" x14ac:dyDescent="0.15">
      <c r="C62" s="74"/>
      <c r="D62" s="74"/>
      <c r="E62" s="74"/>
    </row>
    <row r="63" spans="1:14" x14ac:dyDescent="0.15">
      <c r="E63" s="75"/>
      <c r="K63" s="76"/>
    </row>
    <row r="64" spans="1:14" s="63" customFormat="1" x14ac:dyDescent="0.15">
      <c r="A64" s="61"/>
      <c r="B64" s="61"/>
      <c r="C64" s="61"/>
      <c r="D64" s="61"/>
      <c r="E64" s="342"/>
      <c r="F64" s="342"/>
      <c r="G64" s="61"/>
      <c r="H64" s="61"/>
      <c r="I64" s="61"/>
      <c r="J64" s="61"/>
      <c r="K64" s="61"/>
      <c r="M64" s="61"/>
      <c r="N64" s="61"/>
    </row>
    <row r="65" spans="1:14" s="63" customFormat="1" x14ac:dyDescent="0.15">
      <c r="A65" s="61"/>
      <c r="B65" s="61"/>
      <c r="C65" s="61"/>
      <c r="D65" s="61"/>
      <c r="E65" s="61"/>
      <c r="F65" s="61"/>
      <c r="G65" s="61"/>
      <c r="H65" s="61"/>
      <c r="I65" s="61"/>
      <c r="K65" s="61"/>
      <c r="M65" s="61"/>
      <c r="N65" s="61"/>
    </row>
    <row r="66" spans="1:14" s="63" customFormat="1" x14ac:dyDescent="0.15">
      <c r="A66" s="61"/>
      <c r="B66" s="61"/>
      <c r="C66" s="61"/>
      <c r="D66" s="61"/>
      <c r="E66" s="61"/>
      <c r="F66" s="61"/>
      <c r="G66" s="61"/>
      <c r="H66" s="61"/>
      <c r="I66" s="61"/>
      <c r="K66" s="61"/>
      <c r="M66" s="61"/>
      <c r="N66" s="61"/>
    </row>
  </sheetData>
  <sheetProtection sheet="1" selectLockedCells="1" selectUnlockedCells="1"/>
  <mergeCells count="134">
    <mergeCell ref="B44:B50"/>
    <mergeCell ref="G52:H52"/>
    <mergeCell ref="C44:C50"/>
    <mergeCell ref="F50:H50"/>
    <mergeCell ref="B5:B43"/>
    <mergeCell ref="F17:H17"/>
    <mergeCell ref="F8:H8"/>
    <mergeCell ref="F14:H14"/>
    <mergeCell ref="F13:H13"/>
    <mergeCell ref="F11:H11"/>
    <mergeCell ref="F9:H9"/>
    <mergeCell ref="E5:E6"/>
    <mergeCell ref="C19:C20"/>
    <mergeCell ref="D19:D20"/>
    <mergeCell ref="E19:E20"/>
    <mergeCell ref="F19:H19"/>
    <mergeCell ref="F20:H20"/>
    <mergeCell ref="E23:E32"/>
    <mergeCell ref="D23:D32"/>
    <mergeCell ref="F28:H28"/>
    <mergeCell ref="C5:C11"/>
    <mergeCell ref="C12:C18"/>
    <mergeCell ref="C21:C43"/>
    <mergeCell ref="F38:H38"/>
    <mergeCell ref="B61:D61"/>
    <mergeCell ref="E61:M61"/>
    <mergeCell ref="C51:C56"/>
    <mergeCell ref="E51:E56"/>
    <mergeCell ref="E57:H57"/>
    <mergeCell ref="B57:D57"/>
    <mergeCell ref="L51:L56"/>
    <mergeCell ref="G54:H54"/>
    <mergeCell ref="G55:H55"/>
    <mergeCell ref="J51:J56"/>
    <mergeCell ref="K51:K56"/>
    <mergeCell ref="B51:B56"/>
    <mergeCell ref="D51:D56"/>
    <mergeCell ref="I51:I56"/>
    <mergeCell ref="G56:H56"/>
    <mergeCell ref="E33:E34"/>
    <mergeCell ref="F34:H34"/>
    <mergeCell ref="D35:D36"/>
    <mergeCell ref="E21:E22"/>
    <mergeCell ref="D21:D22"/>
    <mergeCell ref="L44:L50"/>
    <mergeCell ref="F23:H23"/>
    <mergeCell ref="F24:H26"/>
    <mergeCell ref="D44:D45"/>
    <mergeCell ref="D33:D34"/>
    <mergeCell ref="F27:H27"/>
    <mergeCell ref="F32:H32"/>
    <mergeCell ref="J39:J43"/>
    <mergeCell ref="D39:D43"/>
    <mergeCell ref="J48:J50"/>
    <mergeCell ref="F37:H37"/>
    <mergeCell ref="E44:E45"/>
    <mergeCell ref="E37:E38"/>
    <mergeCell ref="D48:D50"/>
    <mergeCell ref="D46:D47"/>
    <mergeCell ref="E46:E47"/>
    <mergeCell ref="F46:H46"/>
    <mergeCell ref="J46:J47"/>
    <mergeCell ref="E64:F64"/>
    <mergeCell ref="M48:M50"/>
    <mergeCell ref="J12:J18"/>
    <mergeCell ref="F48:H48"/>
    <mergeCell ref="J33:J34"/>
    <mergeCell ref="F44:H44"/>
    <mergeCell ref="J44:J45"/>
    <mergeCell ref="M12:M18"/>
    <mergeCell ref="J21:J22"/>
    <mergeCell ref="J23:J32"/>
    <mergeCell ref="M23:M32"/>
    <mergeCell ref="M51:M56"/>
    <mergeCell ref="G51:H51"/>
    <mergeCell ref="M39:M43"/>
    <mergeCell ref="K44:K50"/>
    <mergeCell ref="E48:E50"/>
    <mergeCell ref="F49:H49"/>
    <mergeCell ref="G53:H53"/>
    <mergeCell ref="E39:E43"/>
    <mergeCell ref="E35:E36"/>
    <mergeCell ref="F33:H33"/>
    <mergeCell ref="F45:H45"/>
    <mergeCell ref="J37:J38"/>
    <mergeCell ref="F43:H43"/>
    <mergeCell ref="M3:M4"/>
    <mergeCell ref="M7:M8"/>
    <mergeCell ref="M19:M20"/>
    <mergeCell ref="M37:M38"/>
    <mergeCell ref="L3:L4"/>
    <mergeCell ref="F22:H22"/>
    <mergeCell ref="J19:J20"/>
    <mergeCell ref="F40:H42"/>
    <mergeCell ref="F36:H36"/>
    <mergeCell ref="M33:M34"/>
    <mergeCell ref="F39:H39"/>
    <mergeCell ref="M21:M22"/>
    <mergeCell ref="L5:L43"/>
    <mergeCell ref="J5:J6"/>
    <mergeCell ref="F15:H15"/>
    <mergeCell ref="M9:M11"/>
    <mergeCell ref="M5:M6"/>
    <mergeCell ref="J9:J11"/>
    <mergeCell ref="K5:K43"/>
    <mergeCell ref="J7:J8"/>
    <mergeCell ref="M35:M36"/>
    <mergeCell ref="F29:H31"/>
    <mergeCell ref="F35:H35"/>
    <mergeCell ref="J35:J36"/>
    <mergeCell ref="M46:M47"/>
    <mergeCell ref="F47:H47"/>
    <mergeCell ref="M44:M45"/>
    <mergeCell ref="D37:D38"/>
    <mergeCell ref="F16:H16"/>
    <mergeCell ref="F5:H5"/>
    <mergeCell ref="F21:H21"/>
    <mergeCell ref="B2:C2"/>
    <mergeCell ref="D3:D4"/>
    <mergeCell ref="D5:D6"/>
    <mergeCell ref="B3:C4"/>
    <mergeCell ref="D12:D18"/>
    <mergeCell ref="F12:I12"/>
    <mergeCell ref="E9:E11"/>
    <mergeCell ref="F18:H18"/>
    <mergeCell ref="F7:H7"/>
    <mergeCell ref="E7:E8"/>
    <mergeCell ref="E3:E4"/>
    <mergeCell ref="D7:D11"/>
    <mergeCell ref="E12:E18"/>
    <mergeCell ref="F10:H10"/>
    <mergeCell ref="I3:K3"/>
    <mergeCell ref="F6:H6"/>
    <mergeCell ref="F3:H4"/>
  </mergeCells>
  <phoneticPr fontId="2"/>
  <conditionalFormatting sqref="J59">
    <cfRule type="expression" dxfId="35" priority="1" stopIfTrue="1">
      <formula>$J$59="型選択"</formula>
    </cfRule>
  </conditionalFormatting>
  <dataValidations count="1">
    <dataValidation type="list" allowBlank="1" showInputMessage="1" showErrorMessage="1" sqref="B2:C2">
      <formula1>"簡易型Ａ,簡易型Ｂ,簡易型Ｃ,標準型"</formula1>
    </dataValidation>
  </dataValidations>
  <printOptions horizontalCentered="1"/>
  <pageMargins left="0.39370078740157483" right="0.19685039370078741" top="0.39370078740157483" bottom="0.39370078740157483" header="0.19685039370078741" footer="0.27559055118110237"/>
  <pageSetup paperSize="8" scale="45" fitToHeight="2" orientation="landscape" useFirstPageNumber="1" r:id="rId1"/>
  <headerFooter alignWithMargins="0">
    <oddHeader>&amp;R&amp;18&amp;P／&amp;N</oddHeader>
  </headerFooter>
  <rowBreaks count="1" manualBreakCount="1">
    <brk id="43"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4"/>
  <sheetViews>
    <sheetView view="pageBreakPreview" zoomScaleNormal="100" zoomScaleSheetLayoutView="100" workbookViewId="0">
      <selection activeCell="G20" sqref="G20"/>
    </sheetView>
  </sheetViews>
  <sheetFormatPr defaultColWidth="3.125" defaultRowHeight="18" customHeight="1" x14ac:dyDescent="0.15"/>
  <cols>
    <col min="1" max="16384" width="3.125" style="2"/>
  </cols>
  <sheetData>
    <row r="1" spans="1:27" ht="18" customHeight="1" x14ac:dyDescent="0.15">
      <c r="A1" s="1"/>
    </row>
    <row r="3" spans="1:27" ht="18" customHeight="1" x14ac:dyDescent="0.15">
      <c r="AA3" s="3" t="s">
        <v>98</v>
      </c>
    </row>
    <row r="5" spans="1:27" ht="18" customHeight="1" x14ac:dyDescent="0.15">
      <c r="A5" s="411" t="s">
        <v>99</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row>
    <row r="6" spans="1:27" ht="18" customHeight="1" x14ac:dyDescent="0.15">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row>
    <row r="9" spans="1:27" ht="18" customHeight="1" x14ac:dyDescent="0.15">
      <c r="B9" s="254" t="s">
        <v>294</v>
      </c>
      <c r="C9" s="254"/>
      <c r="D9" s="254"/>
      <c r="E9" s="254"/>
      <c r="F9" s="254"/>
      <c r="J9" s="2" t="s">
        <v>295</v>
      </c>
    </row>
    <row r="11" spans="1:27" ht="18" customHeight="1" x14ac:dyDescent="0.15">
      <c r="O11" s="2" t="s">
        <v>100</v>
      </c>
    </row>
    <row r="13" spans="1:27" ht="18" customHeight="1" x14ac:dyDescent="0.15">
      <c r="O13" s="2" t="s">
        <v>101</v>
      </c>
    </row>
    <row r="15" spans="1:27" ht="18" customHeight="1" x14ac:dyDescent="0.15">
      <c r="O15" s="2" t="s">
        <v>102</v>
      </c>
    </row>
    <row r="18" spans="2:20" ht="18" customHeight="1" x14ac:dyDescent="0.15">
      <c r="E18" s="3" t="s">
        <v>103</v>
      </c>
      <c r="F18" s="2" t="s">
        <v>104</v>
      </c>
      <c r="G18" s="2" t="s">
        <v>296</v>
      </c>
      <c r="H18" s="51"/>
      <c r="I18" s="51"/>
      <c r="J18" s="51"/>
      <c r="K18" s="51"/>
      <c r="L18" s="51"/>
      <c r="M18" s="51"/>
      <c r="N18" s="51"/>
      <c r="O18" s="51"/>
      <c r="P18" s="51"/>
      <c r="Q18" s="51"/>
      <c r="R18" s="51"/>
      <c r="S18" s="51"/>
      <c r="T18" s="51"/>
    </row>
    <row r="19" spans="2:20" ht="18" customHeight="1" x14ac:dyDescent="0.15">
      <c r="G19" s="2" t="s">
        <v>297</v>
      </c>
      <c r="H19" s="51"/>
      <c r="I19" s="51"/>
      <c r="J19" s="51"/>
      <c r="K19" s="51"/>
      <c r="L19" s="51"/>
      <c r="M19" s="51"/>
      <c r="N19" s="51"/>
      <c r="O19" s="51"/>
      <c r="P19" s="51"/>
      <c r="Q19" s="51"/>
      <c r="R19" s="51"/>
      <c r="S19" s="51"/>
      <c r="T19" s="51"/>
    </row>
    <row r="20" spans="2:20" ht="18" customHeight="1" x14ac:dyDescent="0.15">
      <c r="G20" s="51"/>
      <c r="H20" s="51"/>
      <c r="I20" s="51"/>
      <c r="J20" s="51"/>
      <c r="K20" s="51"/>
      <c r="L20" s="51"/>
      <c r="M20" s="51"/>
      <c r="N20" s="51"/>
      <c r="O20" s="51"/>
      <c r="P20" s="51"/>
      <c r="Q20" s="51"/>
      <c r="R20" s="51"/>
      <c r="S20" s="51"/>
      <c r="T20" s="51"/>
    </row>
    <row r="21" spans="2:20" ht="18" customHeight="1" x14ac:dyDescent="0.15">
      <c r="E21" s="3"/>
      <c r="G21" s="51"/>
      <c r="H21" s="51"/>
      <c r="I21" s="51"/>
      <c r="J21" s="51"/>
      <c r="K21" s="51"/>
      <c r="L21" s="51"/>
      <c r="M21" s="51"/>
      <c r="N21" s="51"/>
      <c r="O21" s="51"/>
      <c r="P21" s="51"/>
      <c r="Q21" s="51"/>
      <c r="R21" s="51"/>
      <c r="S21" s="51"/>
      <c r="T21" s="51"/>
    </row>
    <row r="22" spans="2:20" ht="18" customHeight="1" x14ac:dyDescent="0.15">
      <c r="G22" s="51"/>
      <c r="H22" s="51"/>
      <c r="I22" s="51"/>
      <c r="J22" s="51"/>
      <c r="K22" s="51"/>
      <c r="L22" s="51"/>
      <c r="M22" s="51"/>
      <c r="N22" s="51"/>
      <c r="O22" s="51"/>
      <c r="P22" s="51"/>
      <c r="Q22" s="51"/>
      <c r="R22" s="51"/>
      <c r="S22" s="51"/>
      <c r="T22" s="51"/>
    </row>
    <row r="25" spans="2:20" ht="18" customHeight="1" x14ac:dyDescent="0.15">
      <c r="B25" s="2" t="s">
        <v>105</v>
      </c>
    </row>
    <row r="26" spans="2:20" ht="18" customHeight="1" x14ac:dyDescent="0.15">
      <c r="B26" s="2" t="s">
        <v>106</v>
      </c>
    </row>
    <row r="27" spans="2:20" ht="18" customHeight="1" x14ac:dyDescent="0.15">
      <c r="B27" s="2" t="s">
        <v>107</v>
      </c>
    </row>
    <row r="30" spans="2:20" ht="18" customHeight="1" x14ac:dyDescent="0.15">
      <c r="C30" s="2" t="s">
        <v>108</v>
      </c>
    </row>
    <row r="31" spans="2:20" ht="18" customHeight="1" x14ac:dyDescent="0.15">
      <c r="D31" s="2" t="s">
        <v>109</v>
      </c>
      <c r="G31" s="2" t="s">
        <v>104</v>
      </c>
      <c r="H31" s="2" t="s">
        <v>110</v>
      </c>
    </row>
    <row r="32" spans="2:20" ht="18" customHeight="1" x14ac:dyDescent="0.15">
      <c r="D32" s="2" t="s">
        <v>111</v>
      </c>
      <c r="G32" s="2" t="s">
        <v>104</v>
      </c>
      <c r="H32" s="2" t="s">
        <v>112</v>
      </c>
    </row>
    <row r="33" spans="1:27" ht="18" customHeight="1" x14ac:dyDescent="0.15">
      <c r="D33" s="2" t="s">
        <v>100</v>
      </c>
      <c r="G33" s="2" t="s">
        <v>104</v>
      </c>
      <c r="H33" s="2" t="s">
        <v>113</v>
      </c>
    </row>
    <row r="34" spans="1:27" ht="18" customHeight="1" x14ac:dyDescent="0.15">
      <c r="D34" s="2" t="s">
        <v>114</v>
      </c>
      <c r="G34" s="2" t="s">
        <v>104</v>
      </c>
      <c r="H34" s="2" t="s">
        <v>115</v>
      </c>
    </row>
    <row r="35" spans="1:27" ht="18" customHeight="1" x14ac:dyDescent="0.15">
      <c r="D35" s="2" t="s">
        <v>116</v>
      </c>
      <c r="G35" s="2" t="s">
        <v>104</v>
      </c>
      <c r="H35" s="2" t="s">
        <v>115</v>
      </c>
    </row>
    <row r="36" spans="1:27" ht="18" customHeight="1" x14ac:dyDescent="0.15">
      <c r="D36" s="2" t="s">
        <v>117</v>
      </c>
      <c r="G36" s="2" t="s">
        <v>104</v>
      </c>
      <c r="H36" s="200"/>
    </row>
    <row r="44" spans="1:27" ht="18" customHeight="1"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row>
  </sheetData>
  <mergeCells count="1">
    <mergeCell ref="A5:AA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1"/>
  <sheetViews>
    <sheetView view="pageBreakPreview" zoomScale="70" zoomScaleNormal="71" zoomScaleSheetLayoutView="70" workbookViewId="0">
      <selection activeCell="H2" sqref="H2:J2"/>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2" width="10.625" customWidth="1"/>
    <col min="16" max="16" width="10.5" bestFit="1" customWidth="1"/>
  </cols>
  <sheetData>
    <row r="1" spans="2:12" ht="30.75" customHeight="1" x14ac:dyDescent="0.15">
      <c r="B1" s="4" t="s">
        <v>118</v>
      </c>
      <c r="C1" s="26"/>
      <c r="D1" s="26"/>
      <c r="G1" s="30"/>
      <c r="H1" s="443"/>
      <c r="I1" s="443"/>
      <c r="J1" s="443"/>
    </row>
    <row r="2" spans="2:12" ht="24" x14ac:dyDescent="0.15">
      <c r="B2" s="27"/>
      <c r="C2" s="27"/>
      <c r="D2" s="27"/>
      <c r="E2" s="27"/>
      <c r="F2" s="453" t="s">
        <v>101</v>
      </c>
      <c r="G2" s="454"/>
      <c r="H2" s="444"/>
      <c r="I2" s="445"/>
      <c r="J2" s="446"/>
      <c r="K2" s="8"/>
      <c r="L2" s="8"/>
    </row>
    <row r="3" spans="2:12" ht="20.100000000000001" customHeight="1" x14ac:dyDescent="0.15">
      <c r="B3" s="461" t="s">
        <v>3</v>
      </c>
      <c r="C3" s="462"/>
      <c r="D3" s="433" t="s">
        <v>4</v>
      </c>
      <c r="E3" s="433" t="s">
        <v>5</v>
      </c>
      <c r="F3" s="433" t="s">
        <v>7</v>
      </c>
      <c r="G3" s="435" t="s">
        <v>119</v>
      </c>
      <c r="H3" s="435"/>
      <c r="I3" s="416" t="s">
        <v>120</v>
      </c>
      <c r="J3" s="448" t="s">
        <v>121</v>
      </c>
    </row>
    <row r="4" spans="2:12" ht="43.5" customHeight="1" thickBot="1" x14ac:dyDescent="0.2">
      <c r="B4" s="463"/>
      <c r="C4" s="464"/>
      <c r="D4" s="434"/>
      <c r="E4" s="434"/>
      <c r="F4" s="434"/>
      <c r="G4" s="28" t="s">
        <v>10</v>
      </c>
      <c r="H4" s="29" t="s">
        <v>122</v>
      </c>
      <c r="I4" s="447"/>
      <c r="J4" s="449"/>
    </row>
    <row r="5" spans="2:12" ht="26.25" customHeight="1" thickTop="1" x14ac:dyDescent="0.15">
      <c r="B5" s="430" t="str">
        <f>IF('評価項目(標準)'!B5="","",+'評価項目(標準)'!B5)</f>
        <v>企　業　の　能　力　等</v>
      </c>
      <c r="C5" s="469" t="str">
        <f>IF(+'評価項目(標準)'!C5="","",+'評価項目(標準)'!C5)</f>
        <v>地域精通度・貢献度</v>
      </c>
      <c r="D5" s="469" t="str">
        <f>IF(+'評価項目(標準)'!D5="","",+'評価項目(標準)'!D5)</f>
        <v>地域精通度</v>
      </c>
      <c r="E5" s="438" t="str">
        <f>IF(+'評価項目(標準)'!E5="","",+'評価項目(標準)'!E5)</f>
        <v>本店等所在地</v>
      </c>
      <c r="F5" s="450">
        <f>+IF(+'評価項目(標準)'!J5="","",+'評価項目(標準)'!J5)</f>
        <v>10</v>
      </c>
      <c r="G5" s="14">
        <f>+IF(+'評価項目(標準)'!I5="","",+'評価項目(標準)'!I5)</f>
        <v>10</v>
      </c>
      <c r="H5" s="94" t="str">
        <f>+IF(+'評価項目(標準)'!F5="","",+'評価項目(標準)'!F5)</f>
        <v>四日市市、川越町内</v>
      </c>
      <c r="I5" s="436"/>
      <c r="J5" s="451" t="str">
        <f>IF(I5="","",VLOOKUP(I5,'評価項目(標準)'!F5:I6,4,FALSE))</f>
        <v/>
      </c>
    </row>
    <row r="6" spans="2:12" ht="26.25" customHeight="1" x14ac:dyDescent="0.15">
      <c r="B6" s="431"/>
      <c r="C6" s="470"/>
      <c r="D6" s="470"/>
      <c r="E6" s="439"/>
      <c r="F6" s="432"/>
      <c r="G6" s="10">
        <f>+IF(+'評価項目(標準)'!I6="","",+'評価項目(標準)'!I6)</f>
        <v>0</v>
      </c>
      <c r="H6" s="88" t="str">
        <f>+IF(+'評価項目(標準)'!F6="","",+'評価項目(標準)'!F6)</f>
        <v>上記以外</v>
      </c>
      <c r="I6" s="437"/>
      <c r="J6" s="452"/>
    </row>
    <row r="7" spans="2:12" ht="26.25" customHeight="1" x14ac:dyDescent="0.15">
      <c r="B7" s="431"/>
      <c r="C7" s="470"/>
      <c r="D7" s="471" t="str">
        <f>IF(+'評価項目(標準)'!D7="","",+'評価項目(標準)'!D7)</f>
        <v>地域貢献度</v>
      </c>
      <c r="E7" s="416" t="str">
        <f>IF(+'評価項目(標準)'!E7="","",+'評価項目(標準)'!E7)</f>
        <v>　公共施設美化活動実績</v>
      </c>
      <c r="F7" s="418">
        <f>+IF(+'評価項目(標準)'!J7="","",+'評価項目(標準)'!J7)</f>
        <v>3</v>
      </c>
      <c r="G7" s="10">
        <f>+IF(+'評価項目(標準)'!I7="","",+'評価項目(標準)'!I7)</f>
        <v>3</v>
      </c>
      <c r="H7" s="88" t="str">
        <f>+IF(+'評価項目(標準)'!F7="","",+'評価項目(標準)'!F7)</f>
        <v>有</v>
      </c>
      <c r="I7" s="441"/>
      <c r="J7" s="465" t="str">
        <f>IF(I7="","",IF(I7=H7,G7,IF(I7=H8,G8)))</f>
        <v/>
      </c>
    </row>
    <row r="8" spans="2:12" ht="26.25" customHeight="1" x14ac:dyDescent="0.15">
      <c r="B8" s="431"/>
      <c r="C8" s="470"/>
      <c r="D8" s="470"/>
      <c r="E8" s="417"/>
      <c r="F8" s="419"/>
      <c r="G8" s="10">
        <f>+IF(+'評価項目(標準)'!I8="","",+'評価項目(標準)'!I8)</f>
        <v>0</v>
      </c>
      <c r="H8" s="88" t="str">
        <f>+IF(+'評価項目(標準)'!F8="","",+'評価項目(標準)'!F8)</f>
        <v>無</v>
      </c>
      <c r="I8" s="437"/>
      <c r="J8" s="452"/>
    </row>
    <row r="9" spans="2:12" ht="26.25" customHeight="1" x14ac:dyDescent="0.15">
      <c r="B9" s="431"/>
      <c r="C9" s="470"/>
      <c r="D9" s="470"/>
      <c r="E9" s="416" t="str">
        <f>IF(+'評価項目(標準)'!E9="","",+'評価項目(標準)'!E9)</f>
        <v>災害協定の評価</v>
      </c>
      <c r="F9" s="418">
        <f>+IF(+'評価項目(標準)'!J9="","",+'評価項目(標準)'!J9)</f>
        <v>9</v>
      </c>
      <c r="G9" s="10">
        <f>+IF(+'評価項目(標準)'!I9="","",+'評価項目(標準)'!I9)</f>
        <v>9</v>
      </c>
      <c r="H9" s="6" t="str">
        <f>+IF(+'評価項目(標準)'!F9="","",+'評価項目(標準)'!F9)</f>
        <v>災害協定１の実績あり</v>
      </c>
      <c r="I9" s="441"/>
      <c r="J9" s="465" t="str">
        <f>IF(I9="","",VLOOKUP(I9,'評価項目(標準)'!F9:I11,4,FALSE))</f>
        <v/>
      </c>
    </row>
    <row r="10" spans="2:12" ht="26.25" customHeight="1" x14ac:dyDescent="0.15">
      <c r="B10" s="431"/>
      <c r="C10" s="470"/>
      <c r="D10" s="470"/>
      <c r="E10" s="417"/>
      <c r="F10" s="419"/>
      <c r="G10" s="10">
        <f>+IF(+'評価項目(標準)'!I10="","",+'評価項目(標準)'!I10)</f>
        <v>3</v>
      </c>
      <c r="H10" s="6" t="str">
        <f>+IF(+'評価項目(標準)'!F10="","",+'評価項目(標準)'!F10)</f>
        <v>災害協定２の実績あり</v>
      </c>
      <c r="I10" s="437"/>
      <c r="J10" s="452"/>
    </row>
    <row r="11" spans="2:12" ht="26.25" customHeight="1" x14ac:dyDescent="0.15">
      <c r="B11" s="431"/>
      <c r="C11" s="470"/>
      <c r="D11" s="472"/>
      <c r="E11" s="417"/>
      <c r="F11" s="419"/>
      <c r="G11" s="10">
        <f>+IF(+'評価項目(標準)'!I11="","",+'評価項目(標準)'!I11)</f>
        <v>0</v>
      </c>
      <c r="H11" s="88" t="str">
        <f>+IF(+'評価項目(標準)'!F11="","",+'評価項目(標準)'!F11)</f>
        <v>実績なし</v>
      </c>
      <c r="I11" s="437"/>
      <c r="J11" s="452"/>
    </row>
    <row r="12" spans="2:12" ht="39.950000000000003" customHeight="1" x14ac:dyDescent="0.15">
      <c r="B12" s="431"/>
      <c r="C12" s="416" t="str">
        <f>IF(+'評価項目(標準)'!C12="","",+'評価項目(標準)'!C12)</f>
        <v>社会貢献度</v>
      </c>
      <c r="D12" s="433" t="str">
        <f>IF(+'評価項目(標準)'!D12="","",+'評価項目(標準)'!D12)</f>
        <v>社会貢献度</v>
      </c>
      <c r="E12" s="466" t="s">
        <v>123</v>
      </c>
      <c r="F12" s="418">
        <f>+IF(+'評価項目(標準)'!J12="","",+'評価項目(標準)'!J12)</f>
        <v>6</v>
      </c>
      <c r="G12" s="413" t="s">
        <v>124</v>
      </c>
      <c r="H12" s="460"/>
      <c r="I12" s="441"/>
      <c r="J12" s="428" t="str">
        <f>IF(I12="","",IF(I12=H13,G13,IF(I12=H14,G14,IF(I12=H15,G15,IF(I12=H16,G16,IF(I12=H17,G17,IF(I12=H18,G18)))))))</f>
        <v/>
      </c>
    </row>
    <row r="13" spans="2:12" ht="39.950000000000003" customHeight="1" x14ac:dyDescent="0.15">
      <c r="B13" s="431"/>
      <c r="C13" s="417"/>
      <c r="D13" s="439"/>
      <c r="E13" s="467"/>
      <c r="F13" s="419"/>
      <c r="G13" s="10">
        <f>+IF(+'評価項目(標準)'!I13="","",+'評価項目(標準)'!I13)</f>
        <v>6</v>
      </c>
      <c r="H13" s="15" t="str">
        <f>+IF(+'評価項目(標準)'!F13="","",+'評価項目(標準)'!F13)</f>
        <v>５項目</v>
      </c>
      <c r="I13" s="437"/>
      <c r="J13" s="432"/>
    </row>
    <row r="14" spans="2:12" ht="39.950000000000003" customHeight="1" x14ac:dyDescent="0.15">
      <c r="B14" s="431"/>
      <c r="C14" s="417"/>
      <c r="D14" s="439"/>
      <c r="E14" s="467"/>
      <c r="F14" s="419"/>
      <c r="G14" s="10">
        <f>+IF(+'評価項目(標準)'!I14="","",+'評価項目(標準)'!I14)</f>
        <v>5</v>
      </c>
      <c r="H14" s="15" t="str">
        <f>+IF(+'評価項目(標準)'!F14="","",+'評価項目(標準)'!F14)</f>
        <v>４項目</v>
      </c>
      <c r="I14" s="437"/>
      <c r="J14" s="432"/>
    </row>
    <row r="15" spans="2:12" ht="39.950000000000003" customHeight="1" x14ac:dyDescent="0.15">
      <c r="B15" s="431"/>
      <c r="C15" s="417"/>
      <c r="D15" s="439"/>
      <c r="E15" s="467"/>
      <c r="F15" s="419"/>
      <c r="G15" s="10">
        <f>+IF(+'評価項目(標準)'!I15="","",+'評価項目(標準)'!I15)</f>
        <v>4</v>
      </c>
      <c r="H15" s="15" t="str">
        <f>+IF(+'評価項目(標準)'!F15="","",+'評価項目(標準)'!F15)</f>
        <v>３項目</v>
      </c>
      <c r="I15" s="437"/>
      <c r="J15" s="432"/>
    </row>
    <row r="16" spans="2:12" ht="39.950000000000003" customHeight="1" x14ac:dyDescent="0.15">
      <c r="B16" s="431"/>
      <c r="C16" s="417"/>
      <c r="D16" s="439"/>
      <c r="E16" s="467"/>
      <c r="F16" s="419"/>
      <c r="G16" s="10">
        <f>+IF(+'評価項目(標準)'!I16="","",+'評価項目(標準)'!I16)</f>
        <v>3</v>
      </c>
      <c r="H16" s="15" t="str">
        <f>+IF(+'評価項目(標準)'!F16="","",+'評価項目(標準)'!F16)</f>
        <v>２項目</v>
      </c>
      <c r="I16" s="437"/>
      <c r="J16" s="432"/>
    </row>
    <row r="17" spans="2:10" ht="39.950000000000003" customHeight="1" x14ac:dyDescent="0.15">
      <c r="B17" s="431"/>
      <c r="C17" s="417"/>
      <c r="D17" s="439"/>
      <c r="E17" s="467"/>
      <c r="F17" s="419"/>
      <c r="G17" s="10">
        <f>+IF(+'評価項目(標準)'!I17="","",+'評価項目(標準)'!I17)</f>
        <v>2</v>
      </c>
      <c r="H17" s="15" t="str">
        <f>+IF(+'評価項目(標準)'!F17="","",+'評価項目(標準)'!F17)</f>
        <v>１項目</v>
      </c>
      <c r="I17" s="437"/>
      <c r="J17" s="432"/>
    </row>
    <row r="18" spans="2:10" ht="39.950000000000003" customHeight="1" x14ac:dyDescent="0.15">
      <c r="B18" s="431"/>
      <c r="C18" s="417"/>
      <c r="D18" s="439"/>
      <c r="E18" s="468"/>
      <c r="F18" s="420"/>
      <c r="G18" s="11">
        <f>+IF(+'評価項目(標準)'!I18="","",+'評価項目(標準)'!I18)</f>
        <v>0</v>
      </c>
      <c r="H18" s="15" t="str">
        <f>+IF(+'評価項目(標準)'!F18="","",+'評価項目(標準)'!F18)</f>
        <v>実績（認証取得）なし</v>
      </c>
      <c r="I18" s="442"/>
      <c r="J18" s="429"/>
    </row>
    <row r="19" spans="2:10" ht="27.95" customHeight="1" x14ac:dyDescent="0.15">
      <c r="B19" s="431"/>
      <c r="C19" s="416" t="str">
        <f>IF(+'評価項目(標準)'!C19="","",+'評価項目(標準)'!C19)</f>
        <v>企業の雇用に関する取組</v>
      </c>
      <c r="D19" s="416" t="str">
        <f>IF(+'評価項目(標準)'!D19="","",+'評価項目(標準)'!D19)</f>
        <v>企業の雇用に関する取組</v>
      </c>
      <c r="E19" s="416" t="str">
        <f>IF(+'評価項目(標準)'!E19="","",+'評価項目(標準)'!E19)</f>
        <v>担い手確保・育成への 取組</v>
      </c>
      <c r="F19" s="418">
        <f>+IF(+'評価項目(標準)'!J19="","",+'評価項目(標準)'!J19)</f>
        <v>2</v>
      </c>
      <c r="G19" s="11">
        <f>+IF(+'評価項目(標準)'!I19="","",+'評価項目(標準)'!I19)</f>
        <v>2</v>
      </c>
      <c r="H19" s="195" t="str">
        <f>+IF(+'評価項目(標準)'!F19="","",+'評価項目(標準)'!F19)</f>
        <v>取組①②いずれかの取組実績あり</v>
      </c>
      <c r="I19" s="441"/>
      <c r="J19" s="428" t="str">
        <f>IF(I19="","",IF(I19=H19,G19,IF(I19=H20,G20)))</f>
        <v/>
      </c>
    </row>
    <row r="20" spans="2:10" ht="27.95" customHeight="1" x14ac:dyDescent="0.15">
      <c r="B20" s="431"/>
      <c r="C20" s="415"/>
      <c r="D20" s="415"/>
      <c r="E20" s="415"/>
      <c r="F20" s="420"/>
      <c r="G20" s="11">
        <f>+IF(+'評価項目(標準)'!I20="","",+'評価項目(標準)'!I20)</f>
        <v>0</v>
      </c>
      <c r="H20" s="195" t="str">
        <f>+IF(+'評価項目(標準)'!F20="","",+'評価項目(標準)'!F20)</f>
        <v>実績なし</v>
      </c>
      <c r="I20" s="442"/>
      <c r="J20" s="429"/>
    </row>
    <row r="21" spans="2:10" ht="26.1" customHeight="1" x14ac:dyDescent="0.15">
      <c r="B21" s="431"/>
      <c r="C21" s="416" t="str">
        <f>IF(+'評価項目(標準)'!C21="","",+'評価項目(標準)'!C21)</f>
        <v>企業の技術力等</v>
      </c>
      <c r="D21" s="433" t="str">
        <f>IF(+'評価項目(標準)'!D21="","",+'評価項目(標準)'!D21)</f>
        <v>工事実績</v>
      </c>
      <c r="E21" s="416" t="str">
        <f>IF(+'評価項目(標準)'!E21="","",+'評価項目(標準)'!E21)</f>
        <v>企業の工事実績</v>
      </c>
      <c r="F21" s="418">
        <f>+IF(+'評価項目(標準)'!J21="","",+'評価項目(標準)'!J21)</f>
        <v>20</v>
      </c>
      <c r="G21" s="11">
        <f>+IF(+'評価項目(標準)'!I21="","",+'評価項目(標準)'!I21)</f>
        <v>20</v>
      </c>
      <c r="H21" s="15" t="str">
        <f>+IF(+'評価項目(標準)'!F21="","",+'評価項目(標準)'!F21)</f>
        <v>評価対象工事の実績あり</v>
      </c>
      <c r="I21" s="441"/>
      <c r="J21" s="465" t="str">
        <f>IF(I21="","",VLOOKUP(I21,'評価項目(標準)'!F21:I22,4,FALSE))</f>
        <v/>
      </c>
    </row>
    <row r="22" spans="2:10" ht="26.25" customHeight="1" x14ac:dyDescent="0.15">
      <c r="B22" s="431"/>
      <c r="C22" s="417"/>
      <c r="D22" s="487"/>
      <c r="E22" s="415"/>
      <c r="F22" s="420"/>
      <c r="G22" s="11">
        <f>+IF(+'評価項目(標準)'!I22="","",+'評価項目(標準)'!I22)</f>
        <v>0</v>
      </c>
      <c r="H22" s="33" t="str">
        <f>+IF(+'評価項目(標準)'!F22="","",+'評価項目(標準)'!F22)</f>
        <v>評価対象工事の実績なし</v>
      </c>
      <c r="I22" s="442"/>
      <c r="J22" s="486"/>
    </row>
    <row r="23" spans="2:10" ht="26.25" customHeight="1" x14ac:dyDescent="0.15">
      <c r="B23" s="431"/>
      <c r="C23" s="417"/>
      <c r="D23" s="433" t="str">
        <f>IF(+'評価項目(標準)'!D23="","",+'評価項目(標準)'!D23)</f>
        <v>工事成績</v>
      </c>
      <c r="E23" s="416" t="str">
        <f>IF(+'評価項目(標準)'!E23="","",+'評価項目(標準)'!E23)</f>
        <v>申告工事成績点又は総合点</v>
      </c>
      <c r="F23" s="418">
        <f>+IF(+'評価項目(標準)'!J23="","",+'評価項目(標準)'!J23)</f>
        <v>20</v>
      </c>
      <c r="G23" s="10">
        <f>IF(+'評価項目(標準)'!I23="","",+'評価項目(標準)'!I23)</f>
        <v>20</v>
      </c>
      <c r="H23" s="52" t="str">
        <f>IF(+'評価項目(標準)'!F23="","",+'評価項目(標準)'!F23)</f>
        <v xml:space="preserve">申告工事成績点が　８５点以上　の場合 </v>
      </c>
      <c r="I23" s="37" t="s">
        <v>125</v>
      </c>
      <c r="J23" s="418" t="str">
        <f>IF(COUNTA(I26,I29)=0,"",IF(COUNTA(I26,I29)=2,"入力は【申告工事成績点】、【総合点】のいずれかにして下さい",IF(AND(COUNTA(I26)=1,I24=""),"いずれの【申告工事成績点】なのか、「三重県、中部地整、近畿地整」より選択してください",IF(I29&gt;=970,10,IF(AND(I29&lt;970,I29&gt;=840),ROUNDDOWN((I29-840)/(970-840)*10,0),IF(I29&lt;840,0,)))+IF(I26&gt;=85,F23,IF(AND(I26&lt;75,I26&gt;=1),10,IF(AND(I26&lt;85,I26&gt;=75),(I26-75)+10))))))</f>
        <v/>
      </c>
    </row>
    <row r="24" spans="2:10" ht="26.25" customHeight="1" x14ac:dyDescent="0.15">
      <c r="B24" s="431"/>
      <c r="C24" s="417"/>
      <c r="D24" s="439"/>
      <c r="E24" s="417"/>
      <c r="F24" s="419"/>
      <c r="G24" s="12">
        <f>IF(+'評価項目(標準)'!I24="","",+'評価項目(標準)'!I24)</f>
        <v>19</v>
      </c>
      <c r="H24" s="413" t="str">
        <f>IF(+'評価項目(標準)'!F24="","",+'評価項目(標準)'!F24)</f>
        <v>申告工事成績点が　７５点以上　８５点未満　の場合
計算式１ ＝ （申告工事成績点－７５点）＋１０点</v>
      </c>
      <c r="I24" s="457"/>
      <c r="J24" s="421"/>
    </row>
    <row r="25" spans="2:10" ht="26.25" customHeight="1" x14ac:dyDescent="0.15">
      <c r="B25" s="431"/>
      <c r="C25" s="417"/>
      <c r="D25" s="439"/>
      <c r="E25" s="417"/>
      <c r="F25" s="419"/>
      <c r="G25" s="48" t="str">
        <f>IF(+'評価項目(標準)'!I25="","",+'評価項目(標準)'!I25)</f>
        <v>～</v>
      </c>
      <c r="H25" s="414"/>
      <c r="I25" s="458"/>
      <c r="J25" s="421"/>
    </row>
    <row r="26" spans="2:10" ht="26.25" customHeight="1" x14ac:dyDescent="0.15">
      <c r="B26" s="431"/>
      <c r="C26" s="417"/>
      <c r="D26" s="439"/>
      <c r="E26" s="417"/>
      <c r="F26" s="419"/>
      <c r="G26" s="13">
        <f>IF(+'評価項目(標準)'!I26="","",+'評価項目(標準)'!I26)</f>
        <v>10</v>
      </c>
      <c r="H26" s="415"/>
      <c r="I26" s="459"/>
      <c r="J26" s="419"/>
    </row>
    <row r="27" spans="2:10" ht="26.25" customHeight="1" x14ac:dyDescent="0.15">
      <c r="B27" s="431"/>
      <c r="C27" s="417"/>
      <c r="D27" s="439"/>
      <c r="E27" s="417"/>
      <c r="F27" s="419"/>
      <c r="G27" s="10">
        <f>IF(+'評価項目(標準)'!I27="","",+'評価項目(標準)'!I27)</f>
        <v>10</v>
      </c>
      <c r="H27" s="52" t="str">
        <f>IF(+'評価項目(標準)'!F27="","",+'評価項目(標準)'!F27)</f>
        <v>申告工事成績点が　７５点未満　の場合</v>
      </c>
      <c r="I27" s="456"/>
      <c r="J27" s="419"/>
    </row>
    <row r="28" spans="2:10" ht="26.25" customHeight="1" x14ac:dyDescent="0.15">
      <c r="B28" s="431"/>
      <c r="C28" s="417"/>
      <c r="D28" s="439" t="str">
        <f>IF(+'評価項目(標準)'!D33="","",+'評価項目(標準)'!D33)</f>
        <v>品質マネジメント</v>
      </c>
      <c r="E28" s="417" t="str">
        <f>IF(+'評価項目(標準)'!E33="","",+'評価項目(標準)'!E33)</f>
        <v>品質マネジメントシステムの認証</v>
      </c>
      <c r="F28" s="419"/>
      <c r="G28" s="10">
        <f>IF(+'評価項目(標準)'!I28="","",+'評価項目(標準)'!I28)</f>
        <v>10</v>
      </c>
      <c r="H28" s="52" t="str">
        <f>IF(+'評価項目(標準)'!F28="","",+'評価項目(標準)'!F28)</f>
        <v xml:space="preserve">総合点が　９７０点以上　の場合 </v>
      </c>
      <c r="I28" s="53" t="s">
        <v>126</v>
      </c>
      <c r="J28" s="419"/>
    </row>
    <row r="29" spans="2:10" ht="26.25" customHeight="1" x14ac:dyDescent="0.15">
      <c r="B29" s="431"/>
      <c r="C29" s="417"/>
      <c r="D29" s="439"/>
      <c r="E29" s="417"/>
      <c r="F29" s="419"/>
      <c r="G29" s="12">
        <f>IF(+'評価項目(標準)'!I29="","",+'評価項目(標準)'!I29)</f>
        <v>9</v>
      </c>
      <c r="H29" s="416" t="str">
        <f>IF(+'評価項目(標準)'!F29="","",+'評価項目(標準)'!F29)</f>
        <v>総合点が　８４０点以上　９７０点未満　の場合
　　計算式２ ＝　（総合点－８４０）／（９７０－８４０）×１０</v>
      </c>
      <c r="I29" s="455"/>
      <c r="J29" s="419"/>
    </row>
    <row r="30" spans="2:10" ht="26.25" customHeight="1" x14ac:dyDescent="0.15">
      <c r="B30" s="431"/>
      <c r="C30" s="417"/>
      <c r="D30" s="439"/>
      <c r="E30" s="417"/>
      <c r="F30" s="419"/>
      <c r="G30" s="48" t="str">
        <f>IF(+'評価項目(標準)'!I30="","",+'評価項目(標準)'!I30)</f>
        <v>～</v>
      </c>
      <c r="H30" s="417"/>
      <c r="I30" s="455"/>
      <c r="J30" s="419"/>
    </row>
    <row r="31" spans="2:10" ht="26.25" customHeight="1" x14ac:dyDescent="0.15">
      <c r="B31" s="431"/>
      <c r="C31" s="417"/>
      <c r="D31" s="439"/>
      <c r="E31" s="417"/>
      <c r="F31" s="419"/>
      <c r="G31" s="13">
        <f>IF(+'評価項目(標準)'!I31="","",+'評価項目(標準)'!I31)</f>
        <v>0</v>
      </c>
      <c r="H31" s="415"/>
      <c r="I31" s="455"/>
      <c r="J31" s="419"/>
    </row>
    <row r="32" spans="2:10" ht="26.25" customHeight="1" x14ac:dyDescent="0.15">
      <c r="B32" s="431"/>
      <c r="C32" s="417"/>
      <c r="D32" s="487"/>
      <c r="E32" s="415"/>
      <c r="F32" s="420"/>
      <c r="G32" s="10">
        <f>IF(+'評価項目(標準)'!I32="","",+'評価項目(標準)'!I32)</f>
        <v>0</v>
      </c>
      <c r="H32" s="52" t="str">
        <f>IF(+'評価項目(標準)'!F32="","",+'評価項目(標準)'!F32)</f>
        <v>総合点が　８４０点未満　の場合</v>
      </c>
      <c r="I32" s="456"/>
      <c r="J32" s="420"/>
    </row>
    <row r="33" spans="2:10" ht="26.25" customHeight="1" x14ac:dyDescent="0.15">
      <c r="B33" s="431"/>
      <c r="C33" s="417"/>
      <c r="D33" s="416" t="str">
        <f>IF(+'評価項目(標準)'!D33="","",+'評価項目(標準)'!D33)</f>
        <v>品質マネジメント</v>
      </c>
      <c r="E33" s="416" t="str">
        <f>IF(+'評価項目(標準)'!E33="","",+'評価項目(標準)'!E33)</f>
        <v>品質マネジメントシステムの認証</v>
      </c>
      <c r="F33" s="418">
        <f>+IF(+'評価項目(標準)'!J33="","",+'評価項目(標準)'!J33)</f>
        <v>3</v>
      </c>
      <c r="G33" s="11">
        <f>+IF(+'評価項目(標準)'!I33="","",+'評価項目(標準)'!I33)</f>
        <v>3</v>
      </c>
      <c r="H33" s="15" t="str">
        <f>+IF(+'評価項目(標準)'!F33="","",+'評価項目(標準)'!F33)</f>
        <v>有</v>
      </c>
      <c r="I33" s="441"/>
      <c r="J33" s="428" t="str">
        <f>IF(I33="","",IF(I33=H33,G33,IF(I33=H34,G34)))</f>
        <v/>
      </c>
    </row>
    <row r="34" spans="2:10" ht="26.25" customHeight="1" x14ac:dyDescent="0.15">
      <c r="B34" s="431"/>
      <c r="C34" s="417"/>
      <c r="D34" s="439"/>
      <c r="E34" s="415"/>
      <c r="F34" s="420"/>
      <c r="G34" s="11">
        <f>+IF(+'評価項目(標準)'!I34="","",+'評価項目(標準)'!I34)</f>
        <v>0</v>
      </c>
      <c r="H34" s="15" t="str">
        <f>+IF(+'評価項目(標準)'!F34="","",+'評価項目(標準)'!F34)</f>
        <v>無</v>
      </c>
      <c r="I34" s="442"/>
      <c r="J34" s="429"/>
    </row>
    <row r="35" spans="2:10" ht="26.25" customHeight="1" x14ac:dyDescent="0.15">
      <c r="B35" s="431"/>
      <c r="C35" s="417"/>
      <c r="D35" s="433" t="str">
        <f>IF(+'評価項目(標準)'!D35="","",+'評価項目(標準)'!D35)</f>
        <v>労働安全衛生管理</v>
      </c>
      <c r="E35" s="416" t="str">
        <f>IF(+'評価項目(標準)'!E35="","",+'評価項目(標準)'!E35)</f>
        <v>労働安全衛生マネジメントシステムの認証</v>
      </c>
      <c r="F35" s="418">
        <f>+IF(+'評価項目(標準)'!J35="","",+'評価項目(標準)'!J35)</f>
        <v>5</v>
      </c>
      <c r="G35" s="11">
        <f>+IF(+'評価項目(標準)'!I35="","",+'評価項目(標準)'!I35)</f>
        <v>5</v>
      </c>
      <c r="H35" s="6" t="str">
        <f>IF(+'評価項目(標準)'!F35="","",+'評価項目(標準)'!F35)</f>
        <v>有</v>
      </c>
      <c r="I35" s="440"/>
      <c r="J35" s="428" t="str">
        <f>IF(I35="","",IF(I35=H35,G35,IF(I35=H36,G36)))</f>
        <v/>
      </c>
    </row>
    <row r="36" spans="2:10" ht="26.25" customHeight="1" x14ac:dyDescent="0.15">
      <c r="B36" s="431"/>
      <c r="C36" s="417"/>
      <c r="D36" s="488"/>
      <c r="E36" s="415"/>
      <c r="F36" s="420"/>
      <c r="G36" s="11">
        <f>+IF(+'評価項目(標準)'!I36="","",+'評価項目(標準)'!I36)</f>
        <v>0</v>
      </c>
      <c r="H36" s="6" t="str">
        <f>IF(+'評価項目(標準)'!F36="","",+'評価項目(標準)'!F36)</f>
        <v>無</v>
      </c>
      <c r="I36" s="440"/>
      <c r="J36" s="429"/>
    </row>
    <row r="37" spans="2:10" ht="26.25" customHeight="1" x14ac:dyDescent="0.15">
      <c r="B37" s="431"/>
      <c r="C37" s="417"/>
      <c r="D37" s="416" t="str">
        <f>IF(+'評価項目(標準)'!D37="","",+'評価項目(標準)'!D37)</f>
        <v>災害時の
事業継続力</v>
      </c>
      <c r="E37" s="416" t="str">
        <f>IF(+'評価項目(標準)'!E37="","",+'評価項目(標準)'!E37)</f>
        <v>事業継続計画 （ＢＣＰ）策定の有無</v>
      </c>
      <c r="F37" s="418">
        <f>+IF(+'評価項目(標準)'!J37="","",+'評価項目(標準)'!J37)</f>
        <v>2</v>
      </c>
      <c r="G37" s="11">
        <f>+IF(+'評価項目(標準)'!I37="","",+'評価項目(標準)'!I37)</f>
        <v>2</v>
      </c>
      <c r="H37" s="6" t="str">
        <f>IF(+'評価項目(標準)'!F37="","",+'評価項目(標準)'!F37)</f>
        <v>有</v>
      </c>
      <c r="I37" s="440"/>
      <c r="J37" s="428" t="str">
        <f>IF(I37="","",IF(I37=H37,G37,IF(I37=H38,G38)))</f>
        <v/>
      </c>
    </row>
    <row r="38" spans="2:10" ht="26.25" customHeight="1" x14ac:dyDescent="0.15">
      <c r="B38" s="431"/>
      <c r="C38" s="417"/>
      <c r="D38" s="472"/>
      <c r="E38" s="415"/>
      <c r="F38" s="420"/>
      <c r="G38" s="11">
        <f>+IF(+'評価項目(標準)'!I38="","",+'評価項目(標準)'!I38)</f>
        <v>0</v>
      </c>
      <c r="H38" s="6" t="str">
        <f>IF(+'評価項目(標準)'!F38="","",+'評価項目(標準)'!F38)</f>
        <v>無</v>
      </c>
      <c r="I38" s="440"/>
      <c r="J38" s="429"/>
    </row>
    <row r="39" spans="2:10" ht="26.25" customHeight="1" x14ac:dyDescent="0.15">
      <c r="B39" s="431"/>
      <c r="C39" s="417"/>
      <c r="D39" s="416" t="str">
        <f>IF(+'評価項目(標準)'!D39="","",+'評価項目(標準)'!D39)</f>
        <v>受注工事高</v>
      </c>
      <c r="E39" s="416" t="str">
        <f>IF(+'評価項目(標準)'!E39="","",+'評価項目(標準)'!E39)</f>
        <v>１級技術者１人あたりの公共機関等発注の
契約金額２千５百万円以上の土木一式工事の契約金額</v>
      </c>
      <c r="F39" s="418">
        <f>+IF(+'評価項目(標準)'!J39="","",+'評価項目(標準)'!J39)</f>
        <v>10</v>
      </c>
      <c r="G39" s="12">
        <f>IF(+'評価項目(標準)'!I39="","",+'評価項目(標準)'!I39)</f>
        <v>10</v>
      </c>
      <c r="H39" s="49" t="str">
        <f>IF(+'評価項目(標準)'!F39="","",+'評価項目(標準)'!F39)</f>
        <v>５千万円未満　の場合</v>
      </c>
      <c r="I39" s="37" t="s">
        <v>127</v>
      </c>
      <c r="J39" s="428" t="str">
        <f>IF(I40="","",IF(I40="－",0,IF(I40&lt;50000000,F39,IF(I40&lt;150000000,ROUNDDOWN(F39-((I40-50000000)*F39/100000000),0),IF(I40&gt;=150000000,0)))))</f>
        <v/>
      </c>
    </row>
    <row r="40" spans="2:10" ht="26.25" customHeight="1" x14ac:dyDescent="0.15">
      <c r="B40" s="431"/>
      <c r="C40" s="417"/>
      <c r="D40" s="417"/>
      <c r="E40" s="417"/>
      <c r="F40" s="419"/>
      <c r="G40" s="12">
        <f>IF(+'評価項目(標準)'!I40="","",+'評価項目(標準)'!I40)</f>
        <v>10</v>
      </c>
      <c r="H40" s="416" t="str">
        <f>IF(+'評価項目(標準)'!F40="","",+'評価項目(標準)'!F40)</f>
        <v>５千万円～１億５千万円未満　の場合
加算点　計算式３ ＝
１０ － 〔受注工事高－５千万円〕 × １０/１億円</v>
      </c>
      <c r="I40" s="489"/>
      <c r="J40" s="432"/>
    </row>
    <row r="41" spans="2:10" ht="26.25" customHeight="1" x14ac:dyDescent="0.15">
      <c r="B41" s="431"/>
      <c r="C41" s="417"/>
      <c r="D41" s="417"/>
      <c r="E41" s="417"/>
      <c r="F41" s="419"/>
      <c r="G41" s="491" t="str">
        <f>IF(+'評価項目(標準)'!I41="","",+'評価項目(標準)'!I41)</f>
        <v>～</v>
      </c>
      <c r="H41" s="417"/>
      <c r="I41" s="489"/>
      <c r="J41" s="432"/>
    </row>
    <row r="42" spans="2:10" ht="26.25" customHeight="1" x14ac:dyDescent="0.15">
      <c r="B42" s="431"/>
      <c r="C42" s="417"/>
      <c r="D42" s="417"/>
      <c r="E42" s="417"/>
      <c r="F42" s="419"/>
      <c r="G42" s="491"/>
      <c r="H42" s="417"/>
      <c r="I42" s="489"/>
      <c r="J42" s="432"/>
    </row>
    <row r="43" spans="2:10" ht="26.25" customHeight="1" x14ac:dyDescent="0.15">
      <c r="B43" s="431"/>
      <c r="C43" s="417"/>
      <c r="D43" s="417"/>
      <c r="E43" s="417"/>
      <c r="F43" s="419"/>
      <c r="G43" s="50">
        <f>IF(+'評価項目(標準)'!I42="","",+'評価項目(標準)'!I42)</f>
        <v>0</v>
      </c>
      <c r="H43" s="415"/>
      <c r="I43" s="489"/>
      <c r="J43" s="432"/>
    </row>
    <row r="44" spans="2:10" ht="26.25" customHeight="1" thickBot="1" x14ac:dyDescent="0.2">
      <c r="B44" s="431"/>
      <c r="C44" s="417"/>
      <c r="D44" s="417"/>
      <c r="E44" s="415"/>
      <c r="F44" s="420"/>
      <c r="G44" s="13">
        <f>IF(+'評価項目(標準)'!I43="","",+'評価項目(標準)'!I43)</f>
        <v>0</v>
      </c>
      <c r="H44" s="202" t="str">
        <f>IF(+'評価項目(標準)'!F43="","",+'評価項目(標準)'!F43)</f>
        <v>１億５千万円以上　の場合</v>
      </c>
      <c r="I44" s="490"/>
      <c r="J44" s="429"/>
    </row>
    <row r="45" spans="2:10" ht="26.25" customHeight="1" thickTop="1" thickBot="1" x14ac:dyDescent="0.2">
      <c r="B45" s="425" t="str">
        <f>IF('評価項目(標準)'!B44="","",+'評価項目(標準)'!B44)</f>
        <v>技術者の能力</v>
      </c>
      <c r="C45" s="424" t="str">
        <f>IF(+'評価項目(標準)'!C44="","",+'評価項目(標準)'!C44)</f>
        <v>技術者の能力</v>
      </c>
      <c r="D45" s="424" t="str">
        <f>IF(+'評価項目(標準)'!D44="","",+'評価項目(標準)'!D44)</f>
        <v>配置予定技術者の
工事実績</v>
      </c>
      <c r="E45" s="424" t="str">
        <f>IF(+'評価項目(標準)'!E44="","",+'評価項目(標準)'!E44)</f>
        <v>主任（監理）技術者又は
現場代理人としての工事実績</v>
      </c>
      <c r="F45" s="482">
        <f>+IF(+'評価項目(標準)'!J44="","",+'評価項目(標準)'!J44)</f>
        <v>20</v>
      </c>
      <c r="G45" s="31">
        <f>+IF(+'評価項目(標準)'!I44="","",+'評価項目(標準)'!I44)</f>
        <v>20</v>
      </c>
      <c r="H45" s="32" t="str">
        <f>+IF(+'評価項目(標準)'!F44="","",+'評価項目(標準)'!F44)</f>
        <v>評価対象工事の実績あり</v>
      </c>
      <c r="I45" s="477"/>
      <c r="J45" s="451" t="str">
        <f>IF(I45="","",VLOOKUP(I45,'評価項目(標準)'!F44:I45,4,FALSE))</f>
        <v/>
      </c>
    </row>
    <row r="46" spans="2:10" ht="26.25" customHeight="1" thickTop="1" x14ac:dyDescent="0.15">
      <c r="B46" s="426"/>
      <c r="C46" s="417"/>
      <c r="D46" s="415"/>
      <c r="E46" s="415"/>
      <c r="F46" s="420"/>
      <c r="G46" s="11">
        <f>+IF(+'評価項目(標準)'!I45="","",+'評価項目(標準)'!I45)</f>
        <v>0</v>
      </c>
      <c r="H46" s="33" t="str">
        <f>+IF(+'評価項目(標準)'!F45="","",+'評価項目(標準)'!F45)</f>
        <v>評価対象工事の実績なし</v>
      </c>
      <c r="I46" s="478"/>
      <c r="J46" s="486"/>
    </row>
    <row r="47" spans="2:10" ht="99.95" customHeight="1" x14ac:dyDescent="0.15">
      <c r="B47" s="426"/>
      <c r="C47" s="417"/>
      <c r="D47" s="416" t="str">
        <f>IF(+'評価項目(標準)'!D46="","",+'評価項目(標準)'!D46)</f>
        <v>配置予定技術者の資格保有状況</v>
      </c>
      <c r="E47" s="416" t="str">
        <f>IF(+'評価項目(標準)'!E46="","",+'評価項目(標準)'!E46)</f>
        <v>技術士、１級土木施工管理技士、
１級建設機械施工管理技士
(１級建設機械施工技士)、又は
国土交通大臣が建設業法
第１５条２号のイと同等以上の
能力を有するものと認定した者の資格</v>
      </c>
      <c r="F47" s="419">
        <f>+IF(+'評価項目(標準)'!J46="","",+'評価項目(標準)'!J46)</f>
        <v>5</v>
      </c>
      <c r="G47" s="11">
        <f>+IF(+'評価項目(標準)'!I46="","",+'評価項目(標準)'!I46)</f>
        <v>5</v>
      </c>
      <c r="H47" s="195" t="str">
        <f>+IF(+'評価項目(標準)'!F46="","",+'評価項目(標準)'!F46)</f>
        <v>技術士、１級土木施工管理技士、１級建設機械施工管理技士(１級建設機械施工技士)、又は国土交通大臣が建設業法第１５条２号のイと同等以上の能力を有するものと認定した者の資格保有</v>
      </c>
      <c r="I47" s="480"/>
      <c r="J47" s="452" t="str">
        <f>IF(I47="","",IF(I47=H47,G47,IF(I47=H48,G48)))</f>
        <v/>
      </c>
    </row>
    <row r="48" spans="2:10" ht="30" customHeight="1" x14ac:dyDescent="0.15">
      <c r="B48" s="426"/>
      <c r="C48" s="417"/>
      <c r="D48" s="417"/>
      <c r="E48" s="417"/>
      <c r="F48" s="419"/>
      <c r="G48" s="11">
        <f>+IF(+'評価項目(標準)'!I47="","",+'評価項目(標準)'!I47)</f>
        <v>0</v>
      </c>
      <c r="H48" s="15" t="str">
        <f>+IF(+'評価項目(標準)'!F47="","",+'評価項目(標準)'!F47)</f>
        <v>上記以外</v>
      </c>
      <c r="I48" s="480"/>
      <c r="J48" s="452"/>
    </row>
    <row r="49" spans="1:13" ht="26.25" customHeight="1" x14ac:dyDescent="0.15">
      <c r="B49" s="426"/>
      <c r="C49" s="417"/>
      <c r="D49" s="416" t="str">
        <f>IF(+'評価項目(標準)'!D48="","",+'評価項目(標準)'!D48)</f>
        <v>配置予定技術者のCPD（継続学習制度）取組実績</v>
      </c>
      <c r="E49" s="416" t="str">
        <f>IF(+'評価項目(標準)'!E48="","",+'評価項目(標準)'!E48)</f>
        <v>各団体が発行するCPDの取組実績</v>
      </c>
      <c r="F49" s="418">
        <f>+IF(+'評価項目(標準)'!J48="","",+'評価項目(標準)'!J48)</f>
        <v>5</v>
      </c>
      <c r="G49" s="11">
        <f>+IF(+'評価項目(標準)'!I48="","",+'評価項目(標準)'!I48)</f>
        <v>5</v>
      </c>
      <c r="H49" s="33" t="str">
        <f>+IF(+'評価項目(標準)'!F48="","",+'評価項目(標準)'!F48)</f>
        <v>換算後の単位数の合計が推奨単位以上</v>
      </c>
      <c r="I49" s="480"/>
      <c r="J49" s="465" t="str">
        <f>IF(I49="","",IF(I49=H49,G49,IF(I49=H50,G50,IF(I49=H51,G51))))</f>
        <v/>
      </c>
    </row>
    <row r="50" spans="1:13" ht="26.25" customHeight="1" x14ac:dyDescent="0.15">
      <c r="B50" s="426"/>
      <c r="C50" s="417"/>
      <c r="D50" s="417"/>
      <c r="E50" s="417"/>
      <c r="F50" s="419"/>
      <c r="G50" s="11">
        <f>+IF(+'評価項目(標準)'!I49="","",+'評価項目(標準)'!I49)</f>
        <v>3</v>
      </c>
      <c r="H50" s="33" t="str">
        <f>+IF(+'評価項目(標準)'!F49="","",+'評価項目(標準)'!F49)</f>
        <v>換算後の単位数の合計が推奨単位の1/2以上</v>
      </c>
      <c r="I50" s="480"/>
      <c r="J50" s="452"/>
    </row>
    <row r="51" spans="1:13" ht="26.25" customHeight="1" thickBot="1" x14ac:dyDescent="0.2">
      <c r="B51" s="427"/>
      <c r="C51" s="447"/>
      <c r="D51" s="447"/>
      <c r="E51" s="447"/>
      <c r="F51" s="479"/>
      <c r="G51" s="89">
        <f>+IF(+'評価項目(標準)'!I50="","",+'評価項目(標準)'!I50)</f>
        <v>0</v>
      </c>
      <c r="H51" s="90" t="str">
        <f>+IF(+'評価項目(標準)'!F50="","",+'評価項目(標準)'!F50)</f>
        <v>換算後の単位数の合計が推奨単位の1/2未満</v>
      </c>
      <c r="I51" s="481"/>
      <c r="J51" s="476"/>
    </row>
    <row r="52" spans="1:13" ht="59.25" customHeight="1" thickTop="1" x14ac:dyDescent="0.15">
      <c r="B52" s="473" t="str">
        <f>IF(+'評価項目(標準)'!B57="","",+'評価項目(標準)'!B57)</f>
        <v>総合評価方式の不履行による
加算点の減点</v>
      </c>
      <c r="C52" s="474"/>
      <c r="D52" s="475"/>
      <c r="E52" s="483" t="str">
        <f>IF(+'評価項目(標準)'!E57="","",+'評価項目(標準)'!E57)</f>
        <v>当該工事の入札公告日が、四日市港管理組合、三重県が総合評価方式で発注した工事で不履行による減点措置が課されている期間内である場合、「技術提案等不履行確定通知書等」に記載した減点を行います。</v>
      </c>
      <c r="F52" s="484"/>
      <c r="G52" s="485"/>
      <c r="H52" s="95" t="str">
        <f>IF('評価項目(標準)'!I57="","",+'評価項目(標準)'!I57)</f>
        <v>△　換算前
加算点満点
×1割
×件数</v>
      </c>
      <c r="I52" s="34"/>
      <c r="J52" s="24" t="str">
        <f>IF(+I52="","",-(+'評価項目(標準)'!J58*0.1*I52))</f>
        <v/>
      </c>
    </row>
    <row r="53" spans="1:13" ht="26.25" customHeight="1" x14ac:dyDescent="0.15">
      <c r="E53" s="91"/>
      <c r="F53" s="92"/>
      <c r="G53" s="93"/>
      <c r="I53" s="9" t="s">
        <v>128</v>
      </c>
      <c r="J53" s="25">
        <f>SUM(J5:J52)</f>
        <v>0</v>
      </c>
    </row>
    <row r="54" spans="1:13" ht="14.25" thickBot="1" x14ac:dyDescent="0.2"/>
    <row r="55" spans="1:13" s="7" customFormat="1" ht="21.75" customHeight="1" x14ac:dyDescent="0.15">
      <c r="A55"/>
      <c r="B55" s="16" t="s">
        <v>129</v>
      </c>
      <c r="C55" s="17"/>
      <c r="D55" s="17"/>
      <c r="E55" s="18"/>
      <c r="F55" s="18"/>
      <c r="G55" s="18"/>
      <c r="H55" s="18"/>
      <c r="I55" s="18"/>
      <c r="J55" s="19"/>
      <c r="K55"/>
      <c r="L55"/>
    </row>
    <row r="56" spans="1:13" s="7" customFormat="1" ht="21.75" customHeight="1" x14ac:dyDescent="0.15">
      <c r="A56"/>
      <c r="B56" s="47" t="s">
        <v>130</v>
      </c>
      <c r="C56" s="38"/>
      <c r="D56" s="422" t="s">
        <v>131</v>
      </c>
      <c r="E56" s="422"/>
      <c r="F56" s="422"/>
      <c r="G56" s="422"/>
      <c r="H56" s="422"/>
      <c r="I56" s="422"/>
      <c r="J56" s="423"/>
      <c r="K56"/>
      <c r="L56"/>
    </row>
    <row r="57" spans="1:13" ht="21.75" customHeight="1" x14ac:dyDescent="0.15">
      <c r="B57" s="47" t="s">
        <v>130</v>
      </c>
      <c r="C57" s="39"/>
      <c r="D57" s="422" t="s">
        <v>132</v>
      </c>
      <c r="E57" s="422"/>
      <c r="F57" s="422"/>
      <c r="G57" s="422"/>
      <c r="H57" s="422"/>
      <c r="I57" s="422"/>
      <c r="J57" s="423"/>
    </row>
    <row r="58" spans="1:13" ht="21.75" customHeight="1" x14ac:dyDescent="0.15">
      <c r="B58" s="56" t="s">
        <v>133</v>
      </c>
      <c r="C58" s="54" t="s">
        <v>134</v>
      </c>
      <c r="D58" s="55"/>
      <c r="E58" s="55"/>
      <c r="F58" s="55"/>
      <c r="G58" s="55"/>
      <c r="H58" s="55"/>
      <c r="I58" s="55"/>
      <c r="J58" s="57"/>
    </row>
    <row r="59" spans="1:13" ht="21.75" customHeight="1" thickBot="1" x14ac:dyDescent="0.2">
      <c r="B59" s="59" t="s">
        <v>133</v>
      </c>
      <c r="C59" s="60" t="s">
        <v>135</v>
      </c>
      <c r="D59" s="20"/>
      <c r="E59" s="20"/>
      <c r="F59" s="20"/>
      <c r="G59" s="20"/>
      <c r="H59" s="20"/>
      <c r="I59" s="20"/>
      <c r="J59" s="21"/>
    </row>
    <row r="60" spans="1:13" ht="7.5" customHeight="1" x14ac:dyDescent="0.15">
      <c r="B60" s="22"/>
      <c r="C60" s="22"/>
      <c r="D60" s="22"/>
      <c r="E60" s="23"/>
      <c r="F60" s="23"/>
      <c r="G60" s="23"/>
      <c r="H60" s="23"/>
      <c r="I60" s="23"/>
      <c r="J60" s="23"/>
    </row>
    <row r="61" spans="1:13" ht="24" customHeight="1" x14ac:dyDescent="0.15">
      <c r="A61" s="412"/>
      <c r="B61" s="412"/>
      <c r="C61" s="412"/>
      <c r="D61" s="412"/>
      <c r="E61" s="412"/>
      <c r="F61" s="412"/>
      <c r="G61" s="412"/>
      <c r="H61" s="412"/>
      <c r="I61" s="412"/>
      <c r="J61" s="412"/>
      <c r="K61" s="30"/>
      <c r="L61" s="30"/>
      <c r="M61" s="30"/>
    </row>
  </sheetData>
  <sheetProtection sheet="1" selectLockedCells="1"/>
  <mergeCells count="98">
    <mergeCell ref="I40:I44"/>
    <mergeCell ref="E47:E48"/>
    <mergeCell ref="E39:E44"/>
    <mergeCell ref="G41:G42"/>
    <mergeCell ref="D23:D32"/>
    <mergeCell ref="D37:D38"/>
    <mergeCell ref="D39:D44"/>
    <mergeCell ref="C19:C20"/>
    <mergeCell ref="D19:D20"/>
    <mergeCell ref="J35:J36"/>
    <mergeCell ref="J19:J20"/>
    <mergeCell ref="J21:J22"/>
    <mergeCell ref="E19:E20"/>
    <mergeCell ref="I33:I34"/>
    <mergeCell ref="D21:D22"/>
    <mergeCell ref="D35:D36"/>
    <mergeCell ref="D33:D34"/>
    <mergeCell ref="B52:D52"/>
    <mergeCell ref="J49:J51"/>
    <mergeCell ref="C45:C51"/>
    <mergeCell ref="D47:D48"/>
    <mergeCell ref="I45:I46"/>
    <mergeCell ref="E49:E51"/>
    <mergeCell ref="F49:F51"/>
    <mergeCell ref="I49:I51"/>
    <mergeCell ref="F47:F48"/>
    <mergeCell ref="E45:E46"/>
    <mergeCell ref="F45:F46"/>
    <mergeCell ref="E52:G52"/>
    <mergeCell ref="D49:D51"/>
    <mergeCell ref="J47:J48"/>
    <mergeCell ref="I47:I48"/>
    <mergeCell ref="J45:J46"/>
    <mergeCell ref="B3:C4"/>
    <mergeCell ref="D3:D4"/>
    <mergeCell ref="D12:D18"/>
    <mergeCell ref="C12:C18"/>
    <mergeCell ref="J7:J8"/>
    <mergeCell ref="E12:E18"/>
    <mergeCell ref="D5:D6"/>
    <mergeCell ref="I12:I18"/>
    <mergeCell ref="I9:I11"/>
    <mergeCell ref="J12:J18"/>
    <mergeCell ref="J9:J11"/>
    <mergeCell ref="C5:C11"/>
    <mergeCell ref="E9:E11"/>
    <mergeCell ref="F9:F11"/>
    <mergeCell ref="I7:I8"/>
    <mergeCell ref="D7:D11"/>
    <mergeCell ref="C21:C44"/>
    <mergeCell ref="H1:J1"/>
    <mergeCell ref="H2:J2"/>
    <mergeCell ref="I3:I4"/>
    <mergeCell ref="J3:J4"/>
    <mergeCell ref="F5:F6"/>
    <mergeCell ref="J5:J6"/>
    <mergeCell ref="F2:G2"/>
    <mergeCell ref="F12:F18"/>
    <mergeCell ref="F21:F22"/>
    <mergeCell ref="E37:E38"/>
    <mergeCell ref="F37:F38"/>
    <mergeCell ref="I35:I36"/>
    <mergeCell ref="H29:H31"/>
    <mergeCell ref="I29:I32"/>
    <mergeCell ref="E33:E34"/>
    <mergeCell ref="I5:I6"/>
    <mergeCell ref="E7:E8"/>
    <mergeCell ref="E5:E6"/>
    <mergeCell ref="E21:E22"/>
    <mergeCell ref="I37:I38"/>
    <mergeCell ref="F35:F36"/>
    <mergeCell ref="F19:F20"/>
    <mergeCell ref="I19:I20"/>
    <mergeCell ref="I24:I25"/>
    <mergeCell ref="I26:I27"/>
    <mergeCell ref="G12:H12"/>
    <mergeCell ref="I21:I22"/>
    <mergeCell ref="H40:H43"/>
    <mergeCell ref="E3:E4"/>
    <mergeCell ref="F3:F4"/>
    <mergeCell ref="G3:H3"/>
    <mergeCell ref="F7:F8"/>
    <mergeCell ref="A61:J61"/>
    <mergeCell ref="H24:H26"/>
    <mergeCell ref="E23:E32"/>
    <mergeCell ref="F23:F32"/>
    <mergeCell ref="J23:J32"/>
    <mergeCell ref="F33:F34"/>
    <mergeCell ref="D56:J56"/>
    <mergeCell ref="D45:D46"/>
    <mergeCell ref="F39:F44"/>
    <mergeCell ref="B45:B51"/>
    <mergeCell ref="E35:E36"/>
    <mergeCell ref="D57:J57"/>
    <mergeCell ref="J33:J34"/>
    <mergeCell ref="J37:J38"/>
    <mergeCell ref="B5:B44"/>
    <mergeCell ref="J39:J44"/>
  </mergeCells>
  <phoneticPr fontId="2"/>
  <conditionalFormatting sqref="I5:I6">
    <cfRule type="cellIs" dxfId="34" priority="4" stopIfTrue="1" operator="equal">
      <formula>$F$5</formula>
    </cfRule>
  </conditionalFormatting>
  <conditionalFormatting sqref="I7:I8">
    <cfRule type="cellIs" dxfId="33" priority="27" stopIfTrue="1" operator="equal">
      <formula>$F$7</formula>
    </cfRule>
  </conditionalFormatting>
  <conditionalFormatting sqref="I9:I11">
    <cfRule type="cellIs" dxfId="32" priority="26" stopIfTrue="1" operator="equal">
      <formula>$F$9</formula>
    </cfRule>
  </conditionalFormatting>
  <conditionalFormatting sqref="I12:I18">
    <cfRule type="cellIs" dxfId="31" priority="21" stopIfTrue="1" operator="equal">
      <formula>$F$12</formula>
    </cfRule>
  </conditionalFormatting>
  <conditionalFormatting sqref="I21:I22">
    <cfRule type="cellIs" dxfId="30" priority="18" stopIfTrue="1" operator="equal">
      <formula>$F$21</formula>
    </cfRule>
  </conditionalFormatting>
  <conditionalFormatting sqref="I23:I24 I28:I29">
    <cfRule type="cellIs" dxfId="29" priority="3" stopIfTrue="1" operator="equal">
      <formula>#REF!</formula>
    </cfRule>
  </conditionalFormatting>
  <conditionalFormatting sqref="I33:I34">
    <cfRule type="cellIs" dxfId="28" priority="19" stopIfTrue="1" operator="equal">
      <formula>$F$33</formula>
    </cfRule>
  </conditionalFormatting>
  <conditionalFormatting sqref="I35:I38">
    <cfRule type="cellIs" dxfId="27" priority="22" stopIfTrue="1" operator="equal">
      <formula>$F$35</formula>
    </cfRule>
  </conditionalFormatting>
  <conditionalFormatting sqref="I45:I46">
    <cfRule type="cellIs" dxfId="26" priority="1" stopIfTrue="1" operator="equal">
      <formula>$F$45</formula>
    </cfRule>
  </conditionalFormatting>
  <conditionalFormatting sqref="I47:I48">
    <cfRule type="cellIs" dxfId="25" priority="8" stopIfTrue="1" operator="equal">
      <formula>$F$47</formula>
    </cfRule>
  </conditionalFormatting>
  <conditionalFormatting sqref="I49:I51">
    <cfRule type="cellIs" dxfId="24" priority="16" stopIfTrue="1" operator="equal">
      <formula>$F$49</formula>
    </cfRule>
  </conditionalFormatting>
  <conditionalFormatting sqref="I19">
    <cfRule type="cellIs" dxfId="23" priority="59" stopIfTrue="1" operator="equal">
      <formula>#REF!</formula>
    </cfRule>
  </conditionalFormatting>
  <dataValidations count="15">
    <dataValidation type="list" allowBlank="1" showInputMessage="1" showErrorMessage="1" sqref="I35:I36">
      <formula1>$H$35:$H$36</formula1>
    </dataValidation>
    <dataValidation type="list" allowBlank="1" showInputMessage="1" showErrorMessage="1" sqref="I33:I34">
      <formula1>$H$33:$H$34</formula1>
    </dataValidation>
    <dataValidation type="list" allowBlank="1" showInputMessage="1" showErrorMessage="1" sqref="I7:I8">
      <formula1>$H$7:$H$8</formula1>
    </dataValidation>
    <dataValidation type="list" allowBlank="1" showInputMessage="1" showErrorMessage="1" sqref="I9:I11">
      <formula1>$H$9:$H$11</formula1>
    </dataValidation>
    <dataValidation type="list" allowBlank="1" showInputMessage="1" showErrorMessage="1" sqref="I47:I48">
      <formula1>$H$47:$H$48</formula1>
    </dataValidation>
    <dataValidation type="list" allowBlank="1" showInputMessage="1" showErrorMessage="1" sqref="I49:I51">
      <formula1>$H$49:$H$51</formula1>
    </dataValidation>
    <dataValidation type="list" allowBlank="1" showInputMessage="1" showErrorMessage="1" sqref="I12:I18">
      <formula1>$H$13:$H$18</formula1>
    </dataValidation>
    <dataValidation type="whole" allowBlank="1" showInputMessage="1" showErrorMessage="1" sqref="I26">
      <formula1>1</formula1>
      <formula2>100</formula2>
    </dataValidation>
    <dataValidation type="whole" operator="greaterThanOrEqual" allowBlank="1" showInputMessage="1" showErrorMessage="1" sqref="I29:I32">
      <formula1>0</formula1>
    </dataValidation>
    <dataValidation type="list" allowBlank="1" showInputMessage="1" showErrorMessage="1" sqref="I19:I20">
      <formula1>$H$19:$H$20</formula1>
    </dataValidation>
    <dataValidation type="list" allowBlank="1" showInputMessage="1" showErrorMessage="1" sqref="I37:I38">
      <formula1>$H$37:$H$38</formula1>
    </dataValidation>
    <dataValidation type="list" allowBlank="1" showInputMessage="1" showErrorMessage="1" sqref="I24:I25">
      <formula1>"四日市港管理組合若しくは三重県の工事評定点,中部地方整備局工事成績評定平均点,近畿地方整備局工事成績評定平均点"</formula1>
    </dataValidation>
    <dataValidation type="list" allowBlank="1" showInputMessage="1" showErrorMessage="1" sqref="I5:I6">
      <formula1>$H$5:$H$6</formula1>
    </dataValidation>
    <dataValidation type="list" allowBlank="1" showInputMessage="1" showErrorMessage="1" sqref="I21:I22">
      <formula1>$H$21:$H$22</formula1>
    </dataValidation>
    <dataValidation type="list" allowBlank="1" showInputMessage="1" showErrorMessage="1" sqref="I45:I46">
      <formula1>$H$45:$H$46</formula1>
    </dataValidation>
  </dataValidations>
  <printOptions horizontalCentered="1"/>
  <pageMargins left="0.59055118110236227" right="0.19685039370078741" top="0.39370078740157483" bottom="0.39370078740157483" header="0" footer="0"/>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70" zoomScaleNormal="71" zoomScaleSheetLayoutView="70" workbookViewId="0">
      <selection activeCell="H3" sqref="H3:M3"/>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1" width="20.625" style="7" customWidth="1"/>
    <col min="12" max="12" width="15.625" customWidth="1"/>
    <col min="13" max="13" width="25.625" customWidth="1"/>
    <col min="14" max="15" width="10.625" customWidth="1"/>
  </cols>
  <sheetData>
    <row r="1" spans="2:15" ht="36" customHeight="1" x14ac:dyDescent="0.15"/>
    <row r="2" spans="2:15" ht="30.75" customHeight="1" x14ac:dyDescent="0.15">
      <c r="B2" s="4" t="s">
        <v>118</v>
      </c>
      <c r="C2" s="26"/>
      <c r="D2" s="26"/>
      <c r="G2" s="30"/>
      <c r="H2" s="443"/>
      <c r="I2" s="443"/>
      <c r="J2" s="443"/>
      <c r="K2" s="103"/>
      <c r="L2" s="103"/>
      <c r="M2" s="103"/>
    </row>
    <row r="3" spans="2:15" ht="31.5" customHeight="1" x14ac:dyDescent="0.15">
      <c r="B3" s="27"/>
      <c r="C3" s="27"/>
      <c r="D3" s="27"/>
      <c r="E3" s="27"/>
      <c r="F3" s="453" t="s">
        <v>101</v>
      </c>
      <c r="G3" s="454"/>
      <c r="H3" s="444"/>
      <c r="I3" s="445"/>
      <c r="J3" s="445"/>
      <c r="K3" s="445"/>
      <c r="L3" s="445"/>
      <c r="M3" s="446"/>
      <c r="N3" s="8"/>
      <c r="O3" s="8"/>
    </row>
    <row r="4" spans="2:15" ht="27" customHeight="1" x14ac:dyDescent="0.15">
      <c r="B4" s="461" t="s">
        <v>3</v>
      </c>
      <c r="C4" s="462"/>
      <c r="D4" s="433" t="s">
        <v>4</v>
      </c>
      <c r="E4" s="433" t="s">
        <v>5</v>
      </c>
      <c r="F4" s="433" t="s">
        <v>7</v>
      </c>
      <c r="G4" s="435" t="s">
        <v>136</v>
      </c>
      <c r="H4" s="435"/>
      <c r="I4" s="496" t="s">
        <v>137</v>
      </c>
      <c r="J4" s="497"/>
      <c r="K4" s="496" t="s">
        <v>138</v>
      </c>
      <c r="L4" s="500"/>
      <c r="M4" s="498" t="s">
        <v>139</v>
      </c>
    </row>
    <row r="5" spans="2:15" ht="43.5" customHeight="1" thickBot="1" x14ac:dyDescent="0.2">
      <c r="B5" s="463"/>
      <c r="C5" s="464"/>
      <c r="D5" s="434"/>
      <c r="E5" s="434"/>
      <c r="F5" s="434"/>
      <c r="G5" s="28" t="s">
        <v>140</v>
      </c>
      <c r="H5" s="29" t="s">
        <v>141</v>
      </c>
      <c r="I5" s="42" t="s">
        <v>142</v>
      </c>
      <c r="J5" s="43" t="s">
        <v>143</v>
      </c>
      <c r="K5" s="42" t="s">
        <v>142</v>
      </c>
      <c r="L5" s="45" t="s">
        <v>144</v>
      </c>
      <c r="M5" s="499"/>
    </row>
    <row r="6" spans="2:15" ht="26.25" customHeight="1" thickTop="1" x14ac:dyDescent="0.15">
      <c r="B6" s="430" t="str">
        <f>IF('評価項目(標準)'!B5="","",+'評価項目(標準)'!B5)</f>
        <v>企　業　の　能　力　等</v>
      </c>
      <c r="C6" s="469" t="str">
        <f>IF(+'評価項目(標準)'!C5="","",+'評価項目(標準)'!C5)</f>
        <v>地域精通度・貢献度</v>
      </c>
      <c r="D6" s="469" t="str">
        <f>IF(+'評価項目(標準)'!D5="","",+'評価項目(標準)'!D5)</f>
        <v>地域精通度</v>
      </c>
      <c r="E6" s="438" t="str">
        <f>IF(+'評価項目(標準)'!E5="","",+'評価項目(標準)'!E5)</f>
        <v>本店等所在地</v>
      </c>
      <c r="F6" s="450">
        <f>+IF(+'評価項目(標準)'!J5="","",+'評価項目(標準)'!J5)</f>
        <v>10</v>
      </c>
      <c r="G6" s="14">
        <f>+IF(+'評価項目(標準)'!I5="","",+'評価項目(標準)'!I5)</f>
        <v>10</v>
      </c>
      <c r="H6" s="94" t="str">
        <f>+IF(+'評価項目(標準)'!F5="","",+'評価項目(標準)'!F5)</f>
        <v>四日市市、川越町内</v>
      </c>
      <c r="I6" s="436"/>
      <c r="J6" s="451" t="str">
        <f>IF(I6="","",VLOOKUP(I6,'評価項目(標準)'!F5:I6,4,FALSE))</f>
        <v/>
      </c>
      <c r="K6" s="326" t="s">
        <v>145</v>
      </c>
      <c r="L6" s="501" t="s">
        <v>146</v>
      </c>
      <c r="M6" s="451" t="str">
        <f>J6</f>
        <v/>
      </c>
    </row>
    <row r="7" spans="2:15" ht="26.25" customHeight="1" x14ac:dyDescent="0.15">
      <c r="B7" s="431"/>
      <c r="C7" s="470"/>
      <c r="D7" s="470"/>
      <c r="E7" s="439"/>
      <c r="F7" s="432"/>
      <c r="G7" s="10">
        <f>+IF(+'評価項目(標準)'!I6="","",+'評価項目(標準)'!I6)</f>
        <v>0</v>
      </c>
      <c r="H7" s="88" t="str">
        <f>+IF(+'評価項目(標準)'!F6="","",+'評価項目(標準)'!F6)</f>
        <v>上記以外</v>
      </c>
      <c r="I7" s="437"/>
      <c r="J7" s="452"/>
      <c r="K7" s="294"/>
      <c r="L7" s="502"/>
      <c r="M7" s="452"/>
    </row>
    <row r="8" spans="2:15" ht="26.25" customHeight="1" x14ac:dyDescent="0.15">
      <c r="B8" s="431"/>
      <c r="C8" s="470"/>
      <c r="D8" s="471" t="str">
        <f>IF(+'評価項目(標準)'!D7="","",+'評価項目(標準)'!D7)</f>
        <v>地域貢献度</v>
      </c>
      <c r="E8" s="416" t="str">
        <f>IF(+'評価項目(標準)'!E7="","",+'評価項目(標準)'!E7)</f>
        <v>　公共施設美化活動実績</v>
      </c>
      <c r="F8" s="418">
        <f>+IF(+'評価項目(標準)'!J7="","",+'評価項目(標準)'!J7)</f>
        <v>3</v>
      </c>
      <c r="G8" s="10">
        <f>+IF(+'評価項目(標準)'!I7="","",+'評価項目(標準)'!I7)</f>
        <v>3</v>
      </c>
      <c r="H8" s="88" t="str">
        <f>+IF(+'評価項目(標準)'!F7="","",+'評価項目(標準)'!F7)</f>
        <v>有</v>
      </c>
      <c r="I8" s="441"/>
      <c r="J8" s="465" t="str">
        <f>IF(I8="","",IF(I8=H8,G8,IF(I8=H9,G9)))</f>
        <v/>
      </c>
      <c r="K8" s="441"/>
      <c r="L8" s="465" t="str">
        <f>IF(K8="","",IF(K8=H8,G8,IF(K8=H9,G9)))</f>
        <v/>
      </c>
      <c r="M8" s="428" t="str">
        <f>IF(J8="","",IF(L8="","",ROUNDUP(AVERAGE(J8,L8),1)))</f>
        <v/>
      </c>
    </row>
    <row r="9" spans="2:15" ht="26.25" customHeight="1" x14ac:dyDescent="0.15">
      <c r="B9" s="431"/>
      <c r="C9" s="470"/>
      <c r="D9" s="417"/>
      <c r="E9" s="417"/>
      <c r="F9" s="419"/>
      <c r="G9" s="10">
        <f>+IF(+'評価項目(標準)'!I8="","",+'評価項目(標準)'!I8)</f>
        <v>0</v>
      </c>
      <c r="H9" s="88" t="str">
        <f>+IF(+'評価項目(標準)'!F8="","",+'評価項目(標準)'!F8)</f>
        <v>無</v>
      </c>
      <c r="I9" s="437"/>
      <c r="J9" s="452"/>
      <c r="K9" s="437"/>
      <c r="L9" s="452"/>
      <c r="M9" s="432"/>
    </row>
    <row r="10" spans="2:15" ht="26.25" customHeight="1" x14ac:dyDescent="0.15">
      <c r="B10" s="431"/>
      <c r="C10" s="470"/>
      <c r="D10" s="417"/>
      <c r="E10" s="416" t="str">
        <f>IF(+'評価項目(標準)'!E9="","",+'評価項目(標準)'!E9)</f>
        <v>災害協定の評価</v>
      </c>
      <c r="F10" s="418">
        <f>+IF(+'評価項目(標準)'!J9="","",+'評価項目(標準)'!J9)</f>
        <v>9</v>
      </c>
      <c r="G10" s="10">
        <f>+IF(+'評価項目(標準)'!I9="","",+'評価項目(標準)'!I9)</f>
        <v>9</v>
      </c>
      <c r="H10" s="6" t="str">
        <f>+IF(+'評価項目(標準)'!F9="","",+'評価項目(標準)'!F9)</f>
        <v>災害協定１の実績あり</v>
      </c>
      <c r="I10" s="441"/>
      <c r="J10" s="465" t="str">
        <f>IF(I10="","",VLOOKUP(I10,'評価項目(標準)'!F9:I11,4,FALSE))</f>
        <v/>
      </c>
      <c r="K10" s="441"/>
      <c r="L10" s="465" t="str">
        <f>IF(K10="","",VLOOKUP(K10,'評価項目(標準)'!F9:I11,4,FALSE))</f>
        <v/>
      </c>
      <c r="M10" s="428" t="str">
        <f>IF(J10="","",IF(L10="","",ROUNDUP(AVERAGE(J10,L10),1)))</f>
        <v/>
      </c>
    </row>
    <row r="11" spans="2:15" ht="26.25" customHeight="1" x14ac:dyDescent="0.15">
      <c r="B11" s="431"/>
      <c r="C11" s="470"/>
      <c r="D11" s="417"/>
      <c r="E11" s="417"/>
      <c r="F11" s="419"/>
      <c r="G11" s="10">
        <f>+IF(+'評価項目(標準)'!I10="","",+'評価項目(標準)'!I10)</f>
        <v>3</v>
      </c>
      <c r="H11" s="6" t="str">
        <f>+IF(+'評価項目(標準)'!F10="","",+'評価項目(標準)'!F10)</f>
        <v>災害協定２の実績あり</v>
      </c>
      <c r="I11" s="437"/>
      <c r="J11" s="452"/>
      <c r="K11" s="437"/>
      <c r="L11" s="452"/>
      <c r="M11" s="432"/>
    </row>
    <row r="12" spans="2:15" ht="26.25" customHeight="1" x14ac:dyDescent="0.15">
      <c r="B12" s="431"/>
      <c r="C12" s="470"/>
      <c r="D12" s="415"/>
      <c r="E12" s="417"/>
      <c r="F12" s="419"/>
      <c r="G12" s="10">
        <f>+IF(+'評価項目(標準)'!I11="","",+'評価項目(標準)'!I11)</f>
        <v>0</v>
      </c>
      <c r="H12" s="88" t="str">
        <f>+IF(+'評価項目(標準)'!F11="","",+'評価項目(標準)'!F11)</f>
        <v>実績なし</v>
      </c>
      <c r="I12" s="437"/>
      <c r="J12" s="452"/>
      <c r="K12" s="437"/>
      <c r="L12" s="452"/>
      <c r="M12" s="432"/>
    </row>
    <row r="13" spans="2:15" ht="32.1" customHeight="1" x14ac:dyDescent="0.15">
      <c r="B13" s="431"/>
      <c r="C13" s="416" t="str">
        <f>IF(+'評価項目(標準)'!C12="","",+'評価項目(標準)'!C12)</f>
        <v>社会貢献度</v>
      </c>
      <c r="D13" s="433" t="str">
        <f>IF(+'評価項目(標準)'!D12="","",+'評価項目(標準)'!D12)</f>
        <v>社会貢献度</v>
      </c>
      <c r="E13" s="466" t="s">
        <v>123</v>
      </c>
      <c r="F13" s="418">
        <f>+IF(+'評価項目(標準)'!J12="","",+'評価項目(標準)'!J12)</f>
        <v>6</v>
      </c>
      <c r="G13" s="413" t="s">
        <v>124</v>
      </c>
      <c r="H13" s="460"/>
      <c r="I13" s="441"/>
      <c r="J13" s="428" t="str">
        <f>IF(I13="","",IF(I13=H14,G14,IF(I13=H15,G15,IF(I13=H16,G16,IF(I13=H17,G17,IF(I13=H18,G18,IF(I13=H19,G19)))))))</f>
        <v/>
      </c>
      <c r="K13" s="441"/>
      <c r="L13" s="428" t="str">
        <f>IF(K13="","",IF(K13=H14,G14,IF(K13=H15,G15,IF(K13=H16,G16,IF(K13=H17,G17,IF(K13=H18,G18,IF(K13=H19,G19)))))))</f>
        <v/>
      </c>
      <c r="M13" s="428" t="str">
        <f>IF(J13="","",IF(L13="","",ROUNDUP(AVERAGE(J13,L13),1)))</f>
        <v/>
      </c>
    </row>
    <row r="14" spans="2:15" ht="39.950000000000003" customHeight="1" x14ac:dyDescent="0.15">
      <c r="B14" s="431"/>
      <c r="C14" s="417"/>
      <c r="D14" s="439"/>
      <c r="E14" s="467"/>
      <c r="F14" s="419"/>
      <c r="G14" s="11">
        <f>+IF(+'評価項目(標準)'!I13="","",+'評価項目(標準)'!I13)</f>
        <v>6</v>
      </c>
      <c r="H14" s="15" t="str">
        <f>+IF(+'評価項目(標準)'!F13="","",+'評価項目(標準)'!F13)</f>
        <v>５項目</v>
      </c>
      <c r="I14" s="437"/>
      <c r="J14" s="432"/>
      <c r="K14" s="437"/>
      <c r="L14" s="432"/>
      <c r="M14" s="432"/>
    </row>
    <row r="15" spans="2:15" ht="39.950000000000003" customHeight="1" x14ac:dyDescent="0.15">
      <c r="B15" s="431"/>
      <c r="C15" s="417"/>
      <c r="D15" s="439"/>
      <c r="E15" s="467"/>
      <c r="F15" s="419"/>
      <c r="G15" s="11">
        <f>+IF(+'評価項目(標準)'!I14="","",+'評価項目(標準)'!I14)</f>
        <v>5</v>
      </c>
      <c r="H15" s="15" t="str">
        <f>+IF(+'評価項目(標準)'!F14="","",+'評価項目(標準)'!F14)</f>
        <v>４項目</v>
      </c>
      <c r="I15" s="437"/>
      <c r="J15" s="432"/>
      <c r="K15" s="437"/>
      <c r="L15" s="432"/>
      <c r="M15" s="432"/>
    </row>
    <row r="16" spans="2:15" ht="39.950000000000003" customHeight="1" x14ac:dyDescent="0.15">
      <c r="B16" s="431"/>
      <c r="C16" s="417"/>
      <c r="D16" s="439"/>
      <c r="E16" s="467"/>
      <c r="F16" s="419"/>
      <c r="G16" s="11">
        <f>+IF(+'評価項目(標準)'!I15="","",+'評価項目(標準)'!I15)</f>
        <v>4</v>
      </c>
      <c r="H16" s="15" t="str">
        <f>+IF(+'評価項目(標準)'!F15="","",+'評価項目(標準)'!F15)</f>
        <v>３項目</v>
      </c>
      <c r="I16" s="437"/>
      <c r="J16" s="432"/>
      <c r="K16" s="437"/>
      <c r="L16" s="432"/>
      <c r="M16" s="432"/>
    </row>
    <row r="17" spans="2:13" ht="39.950000000000003" customHeight="1" x14ac:dyDescent="0.15">
      <c r="B17" s="431"/>
      <c r="C17" s="417"/>
      <c r="D17" s="439"/>
      <c r="E17" s="467"/>
      <c r="F17" s="419"/>
      <c r="G17" s="11">
        <f>+IF(+'評価項目(標準)'!I16="","",+'評価項目(標準)'!I16)</f>
        <v>3</v>
      </c>
      <c r="H17" s="15" t="str">
        <f>+IF(+'評価項目(標準)'!F16="","",+'評価項目(標準)'!F16)</f>
        <v>２項目</v>
      </c>
      <c r="I17" s="437"/>
      <c r="J17" s="432"/>
      <c r="K17" s="437"/>
      <c r="L17" s="432"/>
      <c r="M17" s="432"/>
    </row>
    <row r="18" spans="2:13" ht="39.950000000000003" customHeight="1" x14ac:dyDescent="0.15">
      <c r="B18" s="431"/>
      <c r="C18" s="417"/>
      <c r="D18" s="439"/>
      <c r="E18" s="467"/>
      <c r="F18" s="419"/>
      <c r="G18" s="11">
        <f>+IF(+'評価項目(標準)'!I17="","",+'評価項目(標準)'!I17)</f>
        <v>2</v>
      </c>
      <c r="H18" s="15" t="str">
        <f>+IF(+'評価項目(標準)'!F17="","",+'評価項目(標準)'!F17)</f>
        <v>１項目</v>
      </c>
      <c r="I18" s="437"/>
      <c r="J18" s="432"/>
      <c r="K18" s="437"/>
      <c r="L18" s="432"/>
      <c r="M18" s="432"/>
    </row>
    <row r="19" spans="2:13" ht="39.950000000000003" customHeight="1" x14ac:dyDescent="0.15">
      <c r="B19" s="431"/>
      <c r="C19" s="417"/>
      <c r="D19" s="439"/>
      <c r="E19" s="468"/>
      <c r="F19" s="420"/>
      <c r="G19" s="11">
        <f>+IF(+'評価項目(標準)'!I18="","",+'評価項目(標準)'!I18)</f>
        <v>0</v>
      </c>
      <c r="H19" s="15" t="str">
        <f>+IF(+'評価項目(標準)'!F18="","",+'評価項目(標準)'!F18)</f>
        <v>実績（認証取得）なし</v>
      </c>
      <c r="I19" s="442"/>
      <c r="J19" s="429"/>
      <c r="K19" s="442"/>
      <c r="L19" s="429"/>
      <c r="M19" s="429"/>
    </row>
    <row r="20" spans="2:13" ht="26.25" customHeight="1" x14ac:dyDescent="0.15">
      <c r="B20" s="431"/>
      <c r="C20" s="416" t="str">
        <f>IF(+'評価項目(標準)'!C19="","",+'評価項目(標準)'!C19)</f>
        <v>企業の雇用に関する取組</v>
      </c>
      <c r="D20" s="416" t="str">
        <f>IF(+'評価項目(標準)'!D19="","",+'評価項目(標準)'!D19)</f>
        <v>企業の雇用に関する取組</v>
      </c>
      <c r="E20" s="416" t="str">
        <f>IF(+'評価項目(標準)'!E19="","",+'評価項目(標準)'!E19)</f>
        <v>担い手確保・育成への 取組</v>
      </c>
      <c r="F20" s="418">
        <f>+IF(+'評価項目(標準)'!J19="","",+'評価項目(標準)'!J19)</f>
        <v>2</v>
      </c>
      <c r="G20" s="11">
        <f>+IF(+'評価項目(標準)'!I19="","",+'評価項目(標準)'!I19)</f>
        <v>2</v>
      </c>
      <c r="H20" s="15" t="str">
        <f>+IF(+'評価項目(標準)'!F19="","",+'評価項目(標準)'!F19)</f>
        <v>取組①②いずれかの取組実績あり</v>
      </c>
      <c r="I20" s="441"/>
      <c r="J20" s="428" t="str">
        <f>IF(I20="","",IF(I20=H20,G20,IF(I20=H21,G21)))</f>
        <v/>
      </c>
      <c r="K20" s="441"/>
      <c r="L20" s="465" t="str">
        <f>IF(K20="","",IF(K20=H20,G20,IF(K20=H21,G21)))</f>
        <v/>
      </c>
      <c r="M20" s="428" t="str">
        <f>IF(J20="","",IF(L20="","",ROUNDUP(AVERAGE(J20,L20),1)))</f>
        <v/>
      </c>
    </row>
    <row r="21" spans="2:13" ht="26.25" customHeight="1" x14ac:dyDescent="0.15">
      <c r="B21" s="431"/>
      <c r="C21" s="415"/>
      <c r="D21" s="415"/>
      <c r="E21" s="415"/>
      <c r="F21" s="420"/>
      <c r="G21" s="11">
        <f>+IF(+'評価項目(標準)'!I20="","",+'評価項目(標準)'!I20)</f>
        <v>0</v>
      </c>
      <c r="H21" s="15" t="str">
        <f>+IF(+'評価項目(標準)'!F20="","",+'評価項目(標準)'!F20)</f>
        <v>実績なし</v>
      </c>
      <c r="I21" s="442"/>
      <c r="J21" s="429"/>
      <c r="K21" s="442"/>
      <c r="L21" s="452"/>
      <c r="M21" s="429"/>
    </row>
    <row r="22" spans="2:13" ht="26.25" customHeight="1" x14ac:dyDescent="0.15">
      <c r="B22" s="431"/>
      <c r="C22" s="416" t="str">
        <f>IF(+'評価項目(標準)'!C21="","",+'評価項目(標準)'!C21)</f>
        <v>企業の技術力等</v>
      </c>
      <c r="D22" s="433" t="str">
        <f>IF(+'評価項目(標準)'!D21="","",+'評価項目(標準)'!D21)</f>
        <v>工事実績</v>
      </c>
      <c r="E22" s="416" t="str">
        <f>IF(+'評価項目(標準)'!E21="","",+'評価項目(標準)'!E21)</f>
        <v>企業の工事実績</v>
      </c>
      <c r="F22" s="418">
        <f>+IF(+'評価項目(標準)'!J21="","",+'評価項目(標準)'!J21)</f>
        <v>20</v>
      </c>
      <c r="G22" s="11">
        <f>+IF(+'評価項目(標準)'!I21="","",+'評価項目(標準)'!I21)</f>
        <v>20</v>
      </c>
      <c r="H22" s="15" t="str">
        <f>+IF(+'評価項目(標準)'!F21="","",+'評価項目(標準)'!F21)</f>
        <v>評価対象工事の実績あり</v>
      </c>
      <c r="I22" s="441"/>
      <c r="J22" s="465" t="str">
        <f>IF(I22="","",VLOOKUP(I22,'評価項目(標準)'!F21:I22,4,FALSE))</f>
        <v/>
      </c>
      <c r="K22" s="441"/>
      <c r="L22" s="465" t="str">
        <f>IF(K22="","",VLOOKUP(K22,'評価項目(標準)'!F21:I22,4,FALSE))</f>
        <v/>
      </c>
      <c r="M22" s="428" t="str">
        <f>IF(J22="","",IF(L22="","",ROUNDUP(AVERAGE(J22,L22),1)))</f>
        <v/>
      </c>
    </row>
    <row r="23" spans="2:13" ht="26.25" customHeight="1" x14ac:dyDescent="0.15">
      <c r="B23" s="431"/>
      <c r="C23" s="417"/>
      <c r="D23" s="487"/>
      <c r="E23" s="415"/>
      <c r="F23" s="420"/>
      <c r="G23" s="11">
        <f>+IF(+'評価項目(標準)'!I22="","",+'評価項目(標準)'!I22)</f>
        <v>0</v>
      </c>
      <c r="H23" s="33" t="str">
        <f>+IF(+'評価項目(標準)'!F22="","",+'評価項目(標準)'!F22)</f>
        <v>評価対象工事の実績なし</v>
      </c>
      <c r="I23" s="442"/>
      <c r="J23" s="486"/>
      <c r="K23" s="442"/>
      <c r="L23" s="486"/>
      <c r="M23" s="429"/>
    </row>
    <row r="24" spans="2:13" ht="26.25" customHeight="1" x14ac:dyDescent="0.15">
      <c r="B24" s="431"/>
      <c r="C24" s="417"/>
      <c r="D24" s="433" t="str">
        <f>IF(+'評価項目(標準)'!D23="","",+'評価項目(標準)'!D23)</f>
        <v>工事成績</v>
      </c>
      <c r="E24" s="416" t="str">
        <f>IF(+'評価項目(標準)'!E23="","",+'評価項目(標準)'!E23)</f>
        <v>申告工事成績点又は総合点</v>
      </c>
      <c r="F24" s="418">
        <f>+IF(+'評価項目(標準)'!J23="","",+'評価項目(標準)'!J23)</f>
        <v>20</v>
      </c>
      <c r="G24" s="10">
        <f>IF(+'評価項目(標準)'!I23="","",+'評価項目(標準)'!I23)</f>
        <v>20</v>
      </c>
      <c r="H24" s="52" t="str">
        <f>IF(+'評価項目(標準)'!F23="","",+'評価項目(標準)'!F23)</f>
        <v xml:space="preserve">申告工事成績点が　８５点以上　の場合 </v>
      </c>
      <c r="I24" s="37" t="s">
        <v>125</v>
      </c>
      <c r="J24" s="418" t="str">
        <f>IF(COUNTA(I27,I30)=0,"",IF(COUNTA(I27,I30)=2,"入力は【申告工事成績点】、【総合点】のいずれかにして下さい",IF(AND(COUNTA(I27)=1,I25=""),"いずれの【申告工事成績点】なのか、「三重県、中部地整、近畿地整」より選択してください",IF(I30&gt;=970,10,IF(AND(I30&lt;970,I30&gt;=840),ROUNDDOWN((I30-840)/(970-840)*10,0),IF(I30&lt;840,0,)))+IF(I27&gt;=85,F24,IF(AND(I27&lt;75,I27&gt;=1),10,IF(AND(I27&lt;85,I27&gt;=75),(I27-75)+10))))))</f>
        <v/>
      </c>
      <c r="K24" s="37" t="s">
        <v>125</v>
      </c>
      <c r="L24" s="418" t="str">
        <f>IF(COUNTA(K27,K30)=0,"",IF(COUNTA(K27,K30)=2,"入力は【申告工事成績点】、【総合点】のいずれかにして下さい",IF(AND(COUNTA(K27)=1,K25=""),"いずれの【申告工事成績点】なのか、「三重県、中部地整、近畿地整」より選択してください",IF(K30&gt;=970,10,IF(AND(K30&lt;970,K30&gt;=840),ROUNDDOWN((K30-840)/(970-840)*10,0),IF(K30&lt;840,0,)))+IF(K27&gt;=85,F24,IF(AND(K27&lt;75,K27&gt;=1),10,IF(AND(K27&lt;85,K27&gt;=75),(K27-75)+10))))))</f>
        <v/>
      </c>
      <c r="M24" s="492" t="str">
        <f>IF(J24="","",IF(L24="","",IF(COUNTA(I27,I30,K27,K30)&gt;=3,"",IF(OR(ISTEXT(J24),ISTEXT(L24)),"",ROUNDUP(AVERAGE(J24,L24),1)))))</f>
        <v/>
      </c>
    </row>
    <row r="25" spans="2:13" ht="26.25" customHeight="1" x14ac:dyDescent="0.15">
      <c r="B25" s="431"/>
      <c r="C25" s="417"/>
      <c r="D25" s="439"/>
      <c r="E25" s="417"/>
      <c r="F25" s="419"/>
      <c r="G25" s="12">
        <f>IF(+'評価項目(標準)'!I24="","",+'評価項目(標準)'!I24)</f>
        <v>19</v>
      </c>
      <c r="H25" s="416" t="str">
        <f>IF(+'評価項目(標準)'!F24="","",+'評価項目(標準)'!F24)</f>
        <v>申告工事成績点が　７５点以上　８５点未満　の場合
計算式１ ＝ （申告工事成績点－７５点）＋１０点</v>
      </c>
      <c r="I25" s="457"/>
      <c r="J25" s="419"/>
      <c r="K25" s="457"/>
      <c r="L25" s="419"/>
      <c r="M25" s="492"/>
    </row>
    <row r="26" spans="2:13" ht="26.25" customHeight="1" x14ac:dyDescent="0.15">
      <c r="B26" s="431"/>
      <c r="C26" s="417"/>
      <c r="D26" s="439"/>
      <c r="E26" s="417"/>
      <c r="F26" s="419"/>
      <c r="G26" s="48" t="str">
        <f>IF(+'評価項目(標準)'!I25="","",+'評価項目(標準)'!I25)</f>
        <v>～</v>
      </c>
      <c r="H26" s="417"/>
      <c r="I26" s="458"/>
      <c r="J26" s="419"/>
      <c r="K26" s="458"/>
      <c r="L26" s="419"/>
      <c r="M26" s="492">
        <f>J26</f>
        <v>0</v>
      </c>
    </row>
    <row r="27" spans="2:13" ht="26.25" customHeight="1" x14ac:dyDescent="0.15">
      <c r="B27" s="431"/>
      <c r="C27" s="417"/>
      <c r="D27" s="439"/>
      <c r="E27" s="417"/>
      <c r="F27" s="419"/>
      <c r="G27" s="13">
        <f>IF(+'評価項目(標準)'!I26="","",+'評価項目(標準)'!I26)</f>
        <v>10</v>
      </c>
      <c r="H27" s="415"/>
      <c r="I27" s="459"/>
      <c r="J27" s="419"/>
      <c r="K27" s="459"/>
      <c r="L27" s="419"/>
      <c r="M27" s="492"/>
    </row>
    <row r="28" spans="2:13" ht="26.25" customHeight="1" x14ac:dyDescent="0.15">
      <c r="B28" s="431"/>
      <c r="C28" s="417"/>
      <c r="D28" s="439"/>
      <c r="E28" s="417"/>
      <c r="F28" s="419"/>
      <c r="G28" s="10">
        <f>IF(+'評価項目(標準)'!I27="","",+'評価項目(標準)'!I27)</f>
        <v>10</v>
      </c>
      <c r="H28" s="52" t="str">
        <f>IF(+'評価項目(標準)'!F27="","",+'評価項目(標準)'!F27)</f>
        <v>申告工事成績点が　７５点未満　の場合</v>
      </c>
      <c r="I28" s="456"/>
      <c r="J28" s="419"/>
      <c r="K28" s="456"/>
      <c r="L28" s="419"/>
      <c r="M28" s="492">
        <f>J28</f>
        <v>0</v>
      </c>
    </row>
    <row r="29" spans="2:13" ht="26.25" customHeight="1" x14ac:dyDescent="0.15">
      <c r="B29" s="431"/>
      <c r="C29" s="417"/>
      <c r="D29" s="439" t="str">
        <f>IF(+'評価項目(標準)'!D40="","",+'評価項目(標準)'!D40)</f>
        <v/>
      </c>
      <c r="E29" s="417" t="str">
        <f>IF(+'評価項目(標準)'!E40="","",+'評価項目(標準)'!E40)</f>
        <v/>
      </c>
      <c r="F29" s="419"/>
      <c r="G29" s="10">
        <f>IF(+'評価項目(標準)'!I28="","",+'評価項目(標準)'!I28)</f>
        <v>10</v>
      </c>
      <c r="H29" s="52" t="str">
        <f>IF(+'評価項目(標準)'!F28="","",+'評価項目(標準)'!F28)</f>
        <v xml:space="preserve">総合点が　９７０点以上　の場合 </v>
      </c>
      <c r="I29" s="53" t="s">
        <v>126</v>
      </c>
      <c r="J29" s="419"/>
      <c r="K29" s="77" t="s">
        <v>126</v>
      </c>
      <c r="L29" s="419"/>
      <c r="M29" s="492"/>
    </row>
    <row r="30" spans="2:13" ht="26.25" customHeight="1" x14ac:dyDescent="0.15">
      <c r="B30" s="431"/>
      <c r="C30" s="417"/>
      <c r="D30" s="439"/>
      <c r="E30" s="417"/>
      <c r="F30" s="419"/>
      <c r="G30" s="12">
        <f>IF(+'評価項目(標準)'!I29="","",+'評価項目(標準)'!I29)</f>
        <v>9</v>
      </c>
      <c r="H30" s="416" t="str">
        <f>IF(+'評価項目(標準)'!F29="","",+'評価項目(標準)'!F29)</f>
        <v>総合点が　８４０点以上　９７０点未満　の場合
　　計算式２ ＝　（総合点－８４０）／（９７０－８４０）×１０</v>
      </c>
      <c r="I30" s="455"/>
      <c r="J30" s="419"/>
      <c r="K30" s="455"/>
      <c r="L30" s="419"/>
      <c r="M30" s="492">
        <f>J30</f>
        <v>0</v>
      </c>
    </row>
    <row r="31" spans="2:13" ht="26.25" customHeight="1" x14ac:dyDescent="0.15">
      <c r="B31" s="431"/>
      <c r="C31" s="417"/>
      <c r="D31" s="439"/>
      <c r="E31" s="417"/>
      <c r="F31" s="419"/>
      <c r="G31" s="48" t="str">
        <f>IF(+'評価項目(標準)'!I30="","",+'評価項目(標準)'!I30)</f>
        <v>～</v>
      </c>
      <c r="H31" s="417"/>
      <c r="I31" s="455"/>
      <c r="J31" s="419"/>
      <c r="K31" s="455"/>
      <c r="L31" s="419"/>
      <c r="M31" s="492"/>
    </row>
    <row r="32" spans="2:13" ht="26.25" customHeight="1" x14ac:dyDescent="0.15">
      <c r="B32" s="431"/>
      <c r="C32" s="417"/>
      <c r="D32" s="439"/>
      <c r="E32" s="417"/>
      <c r="F32" s="419"/>
      <c r="G32" s="13">
        <f>IF(+'評価項目(標準)'!I31="","",+'評価項目(標準)'!I31)</f>
        <v>0</v>
      </c>
      <c r="H32" s="415"/>
      <c r="I32" s="455"/>
      <c r="J32" s="419"/>
      <c r="K32" s="455"/>
      <c r="L32" s="419"/>
      <c r="M32" s="492">
        <f>J32</f>
        <v>0</v>
      </c>
    </row>
    <row r="33" spans="2:13" ht="26.25" customHeight="1" x14ac:dyDescent="0.15">
      <c r="B33" s="431"/>
      <c r="C33" s="417"/>
      <c r="D33" s="487"/>
      <c r="E33" s="415"/>
      <c r="F33" s="420"/>
      <c r="G33" s="10">
        <f>IF(+'評価項目(標準)'!I32="","",+'評価項目(標準)'!I32)</f>
        <v>0</v>
      </c>
      <c r="H33" s="52" t="str">
        <f>IF(+'評価項目(標準)'!F32="","",+'評価項目(標準)'!F32)</f>
        <v>総合点が　８４０点未満　の場合</v>
      </c>
      <c r="I33" s="456"/>
      <c r="J33" s="420"/>
      <c r="K33" s="456"/>
      <c r="L33" s="420"/>
      <c r="M33" s="492"/>
    </row>
    <row r="34" spans="2:13" ht="26.25" customHeight="1" x14ac:dyDescent="0.15">
      <c r="B34" s="431"/>
      <c r="C34" s="417"/>
      <c r="D34" s="416" t="str">
        <f>IF(+'評価項目(標準)'!D33="","",+'評価項目(標準)'!D33)</f>
        <v>品質マネジメント</v>
      </c>
      <c r="E34" s="416" t="str">
        <f>IF(+'評価項目(標準)'!E33="","",+'評価項目(標準)'!E33)</f>
        <v>品質マネジメントシステムの認証</v>
      </c>
      <c r="F34" s="418">
        <f>+IF(+'評価項目(標準)'!J33="","",+'評価項目(標準)'!J33)</f>
        <v>3</v>
      </c>
      <c r="G34" s="11">
        <f>+IF(+'評価項目(標準)'!I33="","",+'評価項目(標準)'!I33)</f>
        <v>3</v>
      </c>
      <c r="H34" s="15" t="str">
        <f>+IF(+'評価項目(標準)'!F33="","",+'評価項目(標準)'!F33)</f>
        <v>有</v>
      </c>
      <c r="I34" s="441"/>
      <c r="J34" s="428" t="str">
        <f>IF(I34="","",IF(I34=H34,G34,IF(I34=H35,G35)))</f>
        <v/>
      </c>
      <c r="K34" s="441"/>
      <c r="L34" s="428" t="str">
        <f>IF(K34="","",IF(K34=H34,G34,IF(K34=H35,G35)))</f>
        <v/>
      </c>
      <c r="M34" s="428" t="str">
        <f>IF(J34="","",IF(L34="","",ROUNDUP(AVERAGE(J34,L34),1)))</f>
        <v/>
      </c>
    </row>
    <row r="35" spans="2:13" ht="26.25" customHeight="1" x14ac:dyDescent="0.15">
      <c r="B35" s="431"/>
      <c r="C35" s="417"/>
      <c r="D35" s="439"/>
      <c r="E35" s="415"/>
      <c r="F35" s="420"/>
      <c r="G35" s="11">
        <f>+IF(+'評価項目(標準)'!I34="","",+'評価項目(標準)'!I34)</f>
        <v>0</v>
      </c>
      <c r="H35" s="15" t="str">
        <f>+IF(+'評価項目(標準)'!F34="","",+'評価項目(標準)'!F34)</f>
        <v>無</v>
      </c>
      <c r="I35" s="442"/>
      <c r="J35" s="429"/>
      <c r="K35" s="442"/>
      <c r="L35" s="429"/>
      <c r="M35" s="429"/>
    </row>
    <row r="36" spans="2:13" ht="26.25" customHeight="1" x14ac:dyDescent="0.15">
      <c r="B36" s="431"/>
      <c r="C36" s="417"/>
      <c r="D36" s="433" t="str">
        <f>IF(+'評価項目(標準)'!D35="","",+'評価項目(標準)'!D35)</f>
        <v>労働安全衛生管理</v>
      </c>
      <c r="E36" s="416" t="str">
        <f>IF(+'評価項目(標準)'!E35="","",+'評価項目(標準)'!E35)</f>
        <v>労働安全衛生マネジメントシステムの認証</v>
      </c>
      <c r="F36" s="418">
        <f>+IF(+'評価項目(標準)'!J35="","",+'評価項目(標準)'!J35)</f>
        <v>5</v>
      </c>
      <c r="G36" s="11">
        <f>+IF(+'評価項目(標準)'!I35="","",+'評価項目(標準)'!I35)</f>
        <v>5</v>
      </c>
      <c r="H36" s="6" t="str">
        <f>IF(+'評価項目(標準)'!F35="","",+'評価項目(標準)'!F35)</f>
        <v>有</v>
      </c>
      <c r="I36" s="440"/>
      <c r="J36" s="428" t="str">
        <f>IF(I36="","",IF(I36=H36,G36,IF(I36=H37,G37)))</f>
        <v/>
      </c>
      <c r="K36" s="440"/>
      <c r="L36" s="428" t="str">
        <f>IF(K36="","",IF(K36=H36,G36,IF(K36=H37,G37)))</f>
        <v/>
      </c>
      <c r="M36" s="428" t="str">
        <f>IF(J36="","",IF(L36="","",ROUNDUP(AVERAGE(J36,L36),1)))</f>
        <v/>
      </c>
    </row>
    <row r="37" spans="2:13" ht="26.25" customHeight="1" x14ac:dyDescent="0.15">
      <c r="B37" s="431"/>
      <c r="C37" s="417"/>
      <c r="D37" s="488"/>
      <c r="E37" s="415"/>
      <c r="F37" s="420"/>
      <c r="G37" s="11">
        <f>+IF(+'評価項目(標準)'!I36="","",+'評価項目(標準)'!I36)</f>
        <v>0</v>
      </c>
      <c r="H37" s="6" t="str">
        <f>IF(+'評価項目(標準)'!F36="","",+'評価項目(標準)'!F36)</f>
        <v>無</v>
      </c>
      <c r="I37" s="440"/>
      <c r="J37" s="429"/>
      <c r="K37" s="440"/>
      <c r="L37" s="429"/>
      <c r="M37" s="429"/>
    </row>
    <row r="38" spans="2:13" ht="26.25" customHeight="1" x14ac:dyDescent="0.15">
      <c r="B38" s="431"/>
      <c r="C38" s="417"/>
      <c r="D38" s="433" t="str">
        <f>IF(+'評価項目(標準)'!D37="","",+'評価項目(標準)'!D37)</f>
        <v>災害時の
事業継続力</v>
      </c>
      <c r="E38" s="416" t="str">
        <f>IF(+'評価項目(標準)'!E37="","",+'評価項目(標準)'!E37)</f>
        <v>事業継続計画 （ＢＣＰ）策定の有無</v>
      </c>
      <c r="F38" s="418">
        <f>+IF(+'評価項目(標準)'!J37="","",+'評価項目(標準)'!J37)</f>
        <v>2</v>
      </c>
      <c r="G38" s="11">
        <f>+IF(+'評価項目(標準)'!I37="","",+'評価項目(標準)'!I37)</f>
        <v>2</v>
      </c>
      <c r="H38" s="6" t="str">
        <f>IF(+'評価項目(標準)'!F37="","",+'評価項目(標準)'!F37)</f>
        <v>有</v>
      </c>
      <c r="I38" s="440"/>
      <c r="J38" s="428" t="str">
        <f>IF(I38="","",IF(I38=H38,G38,IF(I38=H39,G39)))</f>
        <v/>
      </c>
      <c r="K38" s="440"/>
      <c r="L38" s="428" t="str">
        <f>IF(K38="","",IF(K38=H38,G38,IF(K38=H39,G39)))</f>
        <v/>
      </c>
      <c r="M38" s="428" t="str">
        <f>IF(J38="","",IF(L38="","",ROUNDUP(AVERAGE(J38,L38),1)))</f>
        <v/>
      </c>
    </row>
    <row r="39" spans="2:13" ht="26.25" customHeight="1" x14ac:dyDescent="0.15">
      <c r="B39" s="431"/>
      <c r="C39" s="417"/>
      <c r="D39" s="488"/>
      <c r="E39" s="415"/>
      <c r="F39" s="420"/>
      <c r="G39" s="11">
        <f>+IF(+'評価項目(標準)'!I38="","",+'評価項目(標準)'!I38)</f>
        <v>0</v>
      </c>
      <c r="H39" s="6" t="str">
        <f>IF(+'評価項目(標準)'!F38="","",+'評価項目(標準)'!F38)</f>
        <v>無</v>
      </c>
      <c r="I39" s="440"/>
      <c r="J39" s="429"/>
      <c r="K39" s="440"/>
      <c r="L39" s="429"/>
      <c r="M39" s="429"/>
    </row>
    <row r="40" spans="2:13" ht="26.25" customHeight="1" x14ac:dyDescent="0.15">
      <c r="B40" s="431"/>
      <c r="C40" s="417"/>
      <c r="D40" s="416" t="str">
        <f>IF(+'評価項目(標準)'!D39="","",+'評価項目(標準)'!D39)</f>
        <v>受注工事高</v>
      </c>
      <c r="E40" s="416" t="str">
        <f>IF(+'評価項目(標準)'!E39="","",+'評価項目(標準)'!E39)</f>
        <v>１級技術者１人あたりの公共機関等発注の
契約金額２千５百万円以上の土木一式工事の契約金額</v>
      </c>
      <c r="F40" s="418">
        <f>+IF(+'評価項目(標準)'!J39="","",+'評価項目(標準)'!J39)</f>
        <v>10</v>
      </c>
      <c r="G40" s="12">
        <f>IF(+'評価項目(標準)'!I39="","",+'評価項目(標準)'!I39)</f>
        <v>10</v>
      </c>
      <c r="H40" s="49" t="str">
        <f>IF(+'評価項目(標準)'!F39="","",+'評価項目(標準)'!F39)</f>
        <v>５千万円未満　の場合</v>
      </c>
      <c r="I40" s="37" t="s">
        <v>127</v>
      </c>
      <c r="J40" s="428" t="str">
        <f>IF(I41="","",IF(I41="－",0,IF(I41&lt;50000000,F40,IF(I41&lt;150000000,ROUNDDOWN(F40-((I41-50000000)*F40/100000000),0),IF(I41&gt;=150000000,0)))))</f>
        <v/>
      </c>
      <c r="K40" s="37" t="s">
        <v>127</v>
      </c>
      <c r="L40" s="428" t="str">
        <f>IF(K41="","",IF(K41="－",0,IF(K41&lt;50000000,F40,IF(K41&lt;150000000,ROUNDDOWN(F40-((K41-50000000)*F40/100000000),0),IF(K41&gt;=150000000,0)))))</f>
        <v/>
      </c>
      <c r="M40" s="428" t="str">
        <f>IF(J40="","",IF(L40="","",ROUNDUP(AVERAGE(J40,L40),1)))</f>
        <v/>
      </c>
    </row>
    <row r="41" spans="2:13" ht="26.25" customHeight="1" x14ac:dyDescent="0.15">
      <c r="B41" s="431"/>
      <c r="C41" s="417"/>
      <c r="D41" s="417"/>
      <c r="E41" s="417"/>
      <c r="F41" s="419"/>
      <c r="G41" s="12">
        <f>IF(+'評価項目(標準)'!I40="","",+'評価項目(標準)'!I40)</f>
        <v>10</v>
      </c>
      <c r="H41" s="416" t="str">
        <f>IF(+'評価項目(標準)'!F40="","",+'評価項目(標準)'!F40)</f>
        <v>５千万円～１億５千万円未満　の場合
加算点　計算式３ ＝
１０ － 〔受注工事高－５千万円〕 × １０/１億円</v>
      </c>
      <c r="I41" s="489"/>
      <c r="J41" s="432"/>
      <c r="K41" s="489"/>
      <c r="L41" s="432"/>
      <c r="M41" s="432"/>
    </row>
    <row r="42" spans="2:13" ht="26.25" customHeight="1" x14ac:dyDescent="0.15">
      <c r="B42" s="431"/>
      <c r="C42" s="417"/>
      <c r="D42" s="417"/>
      <c r="E42" s="417"/>
      <c r="F42" s="419"/>
      <c r="G42" s="491" t="str">
        <f>IF(+'評価項目(標準)'!I41="","",+'評価項目(標準)'!I41)</f>
        <v>～</v>
      </c>
      <c r="H42" s="417"/>
      <c r="I42" s="489"/>
      <c r="J42" s="432"/>
      <c r="K42" s="489"/>
      <c r="L42" s="432"/>
      <c r="M42" s="432"/>
    </row>
    <row r="43" spans="2:13" ht="26.25" customHeight="1" x14ac:dyDescent="0.15">
      <c r="B43" s="431"/>
      <c r="C43" s="417"/>
      <c r="D43" s="417"/>
      <c r="E43" s="417"/>
      <c r="F43" s="419"/>
      <c r="G43" s="491"/>
      <c r="H43" s="417"/>
      <c r="I43" s="489"/>
      <c r="J43" s="432"/>
      <c r="K43" s="489"/>
      <c r="L43" s="432"/>
      <c r="M43" s="432"/>
    </row>
    <row r="44" spans="2:13" ht="26.25" customHeight="1" x14ac:dyDescent="0.15">
      <c r="B44" s="431"/>
      <c r="C44" s="417"/>
      <c r="D44" s="417"/>
      <c r="E44" s="417"/>
      <c r="F44" s="419"/>
      <c r="G44" s="50">
        <f>IF(+'評価項目(標準)'!I42="","",+'評価項目(標準)'!I42)</f>
        <v>0</v>
      </c>
      <c r="H44" s="415"/>
      <c r="I44" s="489"/>
      <c r="J44" s="432"/>
      <c r="K44" s="489"/>
      <c r="L44" s="432"/>
      <c r="M44" s="432"/>
    </row>
    <row r="45" spans="2:13" ht="26.25" customHeight="1" thickBot="1" x14ac:dyDescent="0.2">
      <c r="B45" s="431"/>
      <c r="C45" s="417"/>
      <c r="D45" s="417"/>
      <c r="E45" s="415"/>
      <c r="F45" s="420"/>
      <c r="G45" s="13">
        <f>IF(+'評価項目(標準)'!I43="","",+'評価項目(標準)'!I43)</f>
        <v>0</v>
      </c>
      <c r="H45" s="202" t="str">
        <f>IF(+'評価項目(標準)'!F43="","",+'評価項目(標準)'!F43)</f>
        <v>１億５千万円以上　の場合</v>
      </c>
      <c r="I45" s="490"/>
      <c r="J45" s="429"/>
      <c r="K45" s="490"/>
      <c r="L45" s="429"/>
      <c r="M45" s="429"/>
    </row>
    <row r="46" spans="2:13" ht="26.25" customHeight="1" thickTop="1" x14ac:dyDescent="0.15">
      <c r="B46" s="425" t="str">
        <f>IF('評価項目(標準)'!B44="","",+'評価項目(標準)'!B44)</f>
        <v>技術者の能力</v>
      </c>
      <c r="C46" s="424" t="str">
        <f>IF(+'評価項目(標準)'!C44="","",+'評価項目(標準)'!C44)</f>
        <v>技術者の能力</v>
      </c>
      <c r="D46" s="424" t="str">
        <f>IF(+'評価項目(標準)'!D44="","",+'評価項目(標準)'!D44)</f>
        <v>配置予定技術者の
工事実績</v>
      </c>
      <c r="E46" s="424" t="str">
        <f>IF(+'評価項目(標準)'!E44="","",+'評価項目(標準)'!E44)</f>
        <v>主任（監理）技術者又は
現場代理人としての工事実績</v>
      </c>
      <c r="F46" s="482">
        <f>+IF(+'評価項目(標準)'!J44="","",+'評価項目(標準)'!J44)</f>
        <v>20</v>
      </c>
      <c r="G46" s="31">
        <f>+IF(+'評価項目(標準)'!I44="","",+'評価項目(標準)'!I44)</f>
        <v>20</v>
      </c>
      <c r="H46" s="32" t="str">
        <f>+IF(+'評価項目(標準)'!F44="","",+'評価項目(標準)'!F44)</f>
        <v>評価対象工事の実績あり</v>
      </c>
      <c r="I46" s="478"/>
      <c r="J46" s="451" t="str">
        <f>IF(I46="","",VLOOKUP(I46,'評価項目(標準)'!F44:I45,4,FALSE))</f>
        <v/>
      </c>
      <c r="K46" s="478"/>
      <c r="L46" s="451" t="str">
        <f>IF(K46="","",VLOOKUP(K46,'評価項目(標準)'!F44:I45,4,FALSE))</f>
        <v/>
      </c>
      <c r="M46" s="504" t="str">
        <f>IF(J46="","",IF(L46="","",ROUNDUP(AVERAGE(J46,L46),1)))</f>
        <v/>
      </c>
    </row>
    <row r="47" spans="2:13" ht="26.25" customHeight="1" x14ac:dyDescent="0.15">
      <c r="B47" s="426"/>
      <c r="C47" s="417"/>
      <c r="D47" s="415"/>
      <c r="E47" s="415"/>
      <c r="F47" s="420"/>
      <c r="G47" s="11">
        <f>+IF(+'評価項目(標準)'!I45="","",+'評価項目(標準)'!I45)</f>
        <v>0</v>
      </c>
      <c r="H47" s="33" t="str">
        <f>+IF(+'評価項目(標準)'!F45="","",+'評価項目(標準)'!F45)</f>
        <v>評価対象工事の実績なし</v>
      </c>
      <c r="I47" s="480"/>
      <c r="J47" s="486"/>
      <c r="K47" s="480"/>
      <c r="L47" s="486"/>
      <c r="M47" s="492"/>
    </row>
    <row r="48" spans="2:13" ht="99.95" customHeight="1" x14ac:dyDescent="0.15">
      <c r="B48" s="426"/>
      <c r="C48" s="417"/>
      <c r="D48" s="416" t="str">
        <f>IF(+'評価項目(標準)'!D46="","",+'評価項目(標準)'!D46)</f>
        <v>配置予定技術者の資格保有状況</v>
      </c>
      <c r="E48" s="416" t="str">
        <f>IF(+'評価項目(標準)'!E46="","",+'評価項目(標準)'!E46)</f>
        <v>技術士、１級土木施工管理技士、
１級建設機械施工管理技士
(１級建設機械施工技士)、又は
国土交通大臣が建設業法
第１５条２号のイと同等以上の
能力を有するものと認定した者の資格</v>
      </c>
      <c r="F48" s="419">
        <f>+IF(+'評価項目(標準)'!J46="","",+'評価項目(標準)'!J46)</f>
        <v>5</v>
      </c>
      <c r="G48" s="11">
        <f>+IF(+'評価項目(標準)'!I46="","",+'評価項目(標準)'!I46)</f>
        <v>5</v>
      </c>
      <c r="H48" s="195" t="str">
        <f>+IF(+'評価項目(標準)'!F46="","",+'評価項目(標準)'!F46)</f>
        <v>技術士、１級土木施工管理技士、１級建設機械施工管理技士(１級建設機械施工技士)、又は国土交通大臣が建設業法第１５条２号のイと同等以上の能力を有するものと認定した者の資格保有</v>
      </c>
      <c r="I48" s="480"/>
      <c r="J48" s="452" t="str">
        <f>IF(I48="","",IF(I48=H48,G48,IF(I48=H49,G49)))</f>
        <v/>
      </c>
      <c r="K48" s="480"/>
      <c r="L48" s="452" t="str">
        <f>IF(K48="","",IF(K48=H48,G48,IF(K48=H49,G49)))</f>
        <v/>
      </c>
      <c r="M48" s="492" t="str">
        <f>IF(J48="","",IF(L48="","",ROUNDUP(AVERAGE(J48,L48),1)))</f>
        <v/>
      </c>
    </row>
    <row r="49" spans="1:15" ht="30" customHeight="1" x14ac:dyDescent="0.15">
      <c r="B49" s="426"/>
      <c r="C49" s="417"/>
      <c r="D49" s="417"/>
      <c r="E49" s="417"/>
      <c r="F49" s="419"/>
      <c r="G49" s="11">
        <f>+IF(+'評価項目(標準)'!I47="","",+'評価項目(標準)'!I47)</f>
        <v>0</v>
      </c>
      <c r="H49" s="15" t="str">
        <f>+IF(+'評価項目(標準)'!F47="","",+'評価項目(標準)'!F47)</f>
        <v>上記以外</v>
      </c>
      <c r="I49" s="480"/>
      <c r="J49" s="452"/>
      <c r="K49" s="480"/>
      <c r="L49" s="452"/>
      <c r="M49" s="492"/>
    </row>
    <row r="50" spans="1:15" ht="26.25" customHeight="1" x14ac:dyDescent="0.15">
      <c r="B50" s="426"/>
      <c r="C50" s="417"/>
      <c r="D50" s="416" t="str">
        <f>IF(+'評価項目(標準)'!D48="","",+'評価項目(標準)'!D48)</f>
        <v>配置予定技術者のCPD（継続学習制度）取組実績</v>
      </c>
      <c r="E50" s="416" t="str">
        <f>IF(+'評価項目(標準)'!E48="","",+'評価項目(標準)'!E48)</f>
        <v>各団体が発行するCPDの取組実績</v>
      </c>
      <c r="F50" s="418">
        <f>+IF(+'評価項目(標準)'!J48="","",+'評価項目(標準)'!J48)</f>
        <v>5</v>
      </c>
      <c r="G50" s="11">
        <f>+IF(+'評価項目(標準)'!I48="","",+'評価項目(標準)'!I48)</f>
        <v>5</v>
      </c>
      <c r="H50" s="33" t="str">
        <f>+IF(+'評価項目(標準)'!F48="","",+'評価項目(標準)'!F48)</f>
        <v>換算後の単位数の合計が推奨単位以上</v>
      </c>
      <c r="I50" s="480"/>
      <c r="J50" s="465" t="str">
        <f>IF(I50="","",IF(I50=H50,G50,IF(I50=H51,G51,IF(I50=H52,G52))))</f>
        <v/>
      </c>
      <c r="K50" s="480"/>
      <c r="L50" s="465" t="str">
        <f>IF(K50="","",IF(K50=H50,G50,IF(K50=H51,G51,IF(K50=H52,G52))))</f>
        <v/>
      </c>
      <c r="M50" s="428" t="str">
        <f>IF(J50="","",IF(L50="","",ROUNDUP(AVERAGE(J50,L50),1)))</f>
        <v/>
      </c>
    </row>
    <row r="51" spans="1:15" ht="26.25" customHeight="1" x14ac:dyDescent="0.15">
      <c r="B51" s="426"/>
      <c r="C51" s="417"/>
      <c r="D51" s="417"/>
      <c r="E51" s="417"/>
      <c r="F51" s="419"/>
      <c r="G51" s="11">
        <f>+IF(+'評価項目(標準)'!I49="","",+'評価項目(標準)'!I49)</f>
        <v>3</v>
      </c>
      <c r="H51" s="33" t="str">
        <f>+IF(+'評価項目(標準)'!F49="","",+'評価項目(標準)'!F49)</f>
        <v>換算後の単位数の合計が推奨単位の1/2以上</v>
      </c>
      <c r="I51" s="480"/>
      <c r="J51" s="452"/>
      <c r="K51" s="480"/>
      <c r="L51" s="452"/>
      <c r="M51" s="432"/>
    </row>
    <row r="52" spans="1:15" ht="26.25" customHeight="1" thickBot="1" x14ac:dyDescent="0.2">
      <c r="B52" s="427"/>
      <c r="C52" s="447"/>
      <c r="D52" s="447"/>
      <c r="E52" s="447"/>
      <c r="F52" s="479"/>
      <c r="G52" s="89">
        <f>+IF(+'評価項目(標準)'!I50="","",+'評価項目(標準)'!I50)</f>
        <v>0</v>
      </c>
      <c r="H52" s="90" t="str">
        <f>+IF(+'評価項目(標準)'!F50="","",+'評価項目(標準)'!F50)</f>
        <v>換算後の単位数の合計が推奨単位の1/2未満</v>
      </c>
      <c r="I52" s="481"/>
      <c r="J52" s="476"/>
      <c r="K52" s="481"/>
      <c r="L52" s="476"/>
      <c r="M52" s="503"/>
    </row>
    <row r="53" spans="1:15" ht="61.5" customHeight="1" thickTop="1" thickBot="1" x14ac:dyDescent="0.2">
      <c r="B53" s="493" t="str">
        <f>IF(+'評価項目(標準)'!B57="","",+'評価項目(標準)'!B57)</f>
        <v>総合評価方式の不履行による
加算点の減点</v>
      </c>
      <c r="C53" s="494"/>
      <c r="D53" s="495"/>
      <c r="E53" s="483" t="str">
        <f>IF(+'評価項目(標準)'!E57="","",+'評価項目(標準)'!E57)</f>
        <v>当該工事の入札公告日が、四日市港管理組合、三重県が総合評価方式で発注した工事で不履行による減点措置が課されている期間内である場合、「技術提案等不履行確定通知書等」に記載した減点を行います。</v>
      </c>
      <c r="F53" s="484"/>
      <c r="G53" s="485"/>
      <c r="H53" s="95" t="str">
        <f>IF('評価項目(標準)'!I57="","",+'評価項目(標準)'!I57)</f>
        <v>△　換算前
加算点満点
×1割
×件数</v>
      </c>
      <c r="I53" s="34"/>
      <c r="J53" s="24">
        <f>IF(+I53="",0,-(+'評価項目(標準)'!J58*0.1*I53))</f>
        <v>0</v>
      </c>
      <c r="K53" s="34"/>
      <c r="L53" s="46">
        <f>IF(+K53="",0,-(+'評価項目(標準)'!J58*0.1*K53))</f>
        <v>0</v>
      </c>
      <c r="M53" s="239" t="str">
        <f>IF(J53+L53=0,"",J53+L53)</f>
        <v/>
      </c>
    </row>
    <row r="54" spans="1:15" ht="26.25" customHeight="1" thickBot="1" x14ac:dyDescent="0.2">
      <c r="E54" s="91"/>
      <c r="F54" s="92"/>
      <c r="G54" s="93"/>
      <c r="I54" s="9" t="s">
        <v>128</v>
      </c>
      <c r="J54" s="25">
        <f>SUM(J6:J52)+SUM(J53:J53)</f>
        <v>0</v>
      </c>
      <c r="K54" s="9" t="s">
        <v>128</v>
      </c>
      <c r="L54" s="25">
        <f>SUM(L6:L52)+SUM(L53:L53)</f>
        <v>0</v>
      </c>
      <c r="M54" s="44">
        <f>ROUNDDOWN(SUM(M6:M52),0)+SUM(M53:M53)</f>
        <v>0</v>
      </c>
    </row>
    <row r="55" spans="1:15" ht="14.25" thickBot="1" x14ac:dyDescent="0.2"/>
    <row r="56" spans="1:15" s="7" customFormat="1" ht="21.75" customHeight="1" x14ac:dyDescent="0.15">
      <c r="A56"/>
      <c r="B56" s="16" t="s">
        <v>129</v>
      </c>
      <c r="C56" s="17"/>
      <c r="D56" s="17"/>
      <c r="E56" s="18"/>
      <c r="F56" s="18"/>
      <c r="G56" s="18"/>
      <c r="H56" s="18"/>
      <c r="I56" s="18"/>
      <c r="J56" s="18"/>
      <c r="K56" s="18"/>
      <c r="L56" s="19"/>
      <c r="M56"/>
      <c r="N56"/>
      <c r="O56"/>
    </row>
    <row r="57" spans="1:15" s="7" customFormat="1" ht="21.75" customHeight="1" x14ac:dyDescent="0.15">
      <c r="A57"/>
      <c r="B57" s="47" t="s">
        <v>130</v>
      </c>
      <c r="C57" s="38"/>
      <c r="D57" s="422" t="s">
        <v>131</v>
      </c>
      <c r="E57" s="422"/>
      <c r="F57" s="422"/>
      <c r="G57" s="422"/>
      <c r="H57" s="422"/>
      <c r="I57" s="422"/>
      <c r="J57" s="422"/>
      <c r="K57" s="40"/>
      <c r="L57" s="41"/>
      <c r="M57"/>
      <c r="N57"/>
      <c r="O57"/>
    </row>
    <row r="58" spans="1:15" ht="21.75" customHeight="1" x14ac:dyDescent="0.15">
      <c r="B58" s="47" t="s">
        <v>130</v>
      </c>
      <c r="C58" s="39"/>
      <c r="D58" s="422" t="s">
        <v>132</v>
      </c>
      <c r="E58" s="422"/>
      <c r="F58" s="422"/>
      <c r="G58" s="422"/>
      <c r="H58" s="422"/>
      <c r="I58" s="422"/>
      <c r="J58" s="422"/>
      <c r="K58" s="40"/>
      <c r="L58" s="41"/>
    </row>
    <row r="59" spans="1:15" ht="21.75" customHeight="1" x14ac:dyDescent="0.15">
      <c r="B59" s="56" t="s">
        <v>133</v>
      </c>
      <c r="C59" s="54" t="s">
        <v>134</v>
      </c>
      <c r="D59" s="55"/>
      <c r="E59" s="55"/>
      <c r="F59" s="55"/>
      <c r="G59" s="55"/>
      <c r="H59" s="55"/>
      <c r="I59" s="55"/>
      <c r="J59" s="55"/>
      <c r="K59" s="55"/>
      <c r="L59" s="57"/>
    </row>
    <row r="60" spans="1:15" ht="21.75" customHeight="1" thickBot="1" x14ac:dyDescent="0.2">
      <c r="B60" s="59" t="s">
        <v>133</v>
      </c>
      <c r="C60" s="60" t="s">
        <v>147</v>
      </c>
      <c r="D60" s="20"/>
      <c r="E60" s="20"/>
      <c r="F60" s="20"/>
      <c r="G60" s="20"/>
      <c r="H60" s="20"/>
      <c r="I60" s="20"/>
      <c r="J60" s="20"/>
      <c r="K60" s="20"/>
      <c r="L60" s="21"/>
    </row>
    <row r="61" spans="1:15" ht="7.5" customHeight="1" x14ac:dyDescent="0.15">
      <c r="B61" s="22"/>
      <c r="C61" s="22"/>
      <c r="D61" s="22"/>
      <c r="E61" s="23"/>
      <c r="F61" s="23"/>
      <c r="G61" s="23"/>
      <c r="H61" s="23"/>
      <c r="I61" s="23"/>
      <c r="J61" s="23"/>
      <c r="K61" s="23"/>
      <c r="L61" s="23"/>
    </row>
    <row r="62" spans="1:15" ht="23.25" customHeight="1" x14ac:dyDescent="0.15">
      <c r="A62" s="412"/>
      <c r="B62" s="412"/>
      <c r="C62" s="412"/>
      <c r="D62" s="412"/>
      <c r="E62" s="412"/>
      <c r="F62" s="412"/>
      <c r="G62" s="412"/>
      <c r="H62" s="412"/>
      <c r="I62" s="412"/>
      <c r="J62" s="412"/>
      <c r="K62" s="412"/>
      <c r="L62" s="412"/>
      <c r="M62" s="412"/>
    </row>
  </sheetData>
  <sheetProtection sheet="1" selectLockedCells="1"/>
  <mergeCells count="143">
    <mergeCell ref="I48:I49"/>
    <mergeCell ref="J48:J49"/>
    <mergeCell ref="E38:E39"/>
    <mergeCell ref="D34:D35"/>
    <mergeCell ref="E40:E45"/>
    <mergeCell ref="D24:D33"/>
    <mergeCell ref="L34:L35"/>
    <mergeCell ref="M8:M9"/>
    <mergeCell ref="M10:M12"/>
    <mergeCell ref="M13:M19"/>
    <mergeCell ref="M20:M21"/>
    <mergeCell ref="G13:H13"/>
    <mergeCell ref="I13:I19"/>
    <mergeCell ref="J13:J19"/>
    <mergeCell ref="E34:E35"/>
    <mergeCell ref="K25:K26"/>
    <mergeCell ref="K27:K28"/>
    <mergeCell ref="K36:K37"/>
    <mergeCell ref="L36:L37"/>
    <mergeCell ref="L40:L45"/>
    <mergeCell ref="K34:K35"/>
    <mergeCell ref="F20:F21"/>
    <mergeCell ref="I20:I21"/>
    <mergeCell ref="D48:D49"/>
    <mergeCell ref="E48:E49"/>
    <mergeCell ref="M50:M52"/>
    <mergeCell ref="L46:L47"/>
    <mergeCell ref="K22:K23"/>
    <mergeCell ref="L50:L52"/>
    <mergeCell ref="K50:K52"/>
    <mergeCell ref="M34:M35"/>
    <mergeCell ref="K48:K49"/>
    <mergeCell ref="L48:L49"/>
    <mergeCell ref="M48:M49"/>
    <mergeCell ref="M40:M45"/>
    <mergeCell ref="M36:M37"/>
    <mergeCell ref="M46:M47"/>
    <mergeCell ref="M38:M39"/>
    <mergeCell ref="L38:L39"/>
    <mergeCell ref="K41:K45"/>
    <mergeCell ref="K46:K47"/>
    <mergeCell ref="L22:L23"/>
    <mergeCell ref="I22:I23"/>
    <mergeCell ref="F38:F39"/>
    <mergeCell ref="I38:I39"/>
    <mergeCell ref="J38:J39"/>
    <mergeCell ref="K38:K39"/>
    <mergeCell ref="F46:F47"/>
    <mergeCell ref="D58:J58"/>
    <mergeCell ref="E53:G53"/>
    <mergeCell ref="K6:K7"/>
    <mergeCell ref="L6:L7"/>
    <mergeCell ref="L24:L33"/>
    <mergeCell ref="K10:K12"/>
    <mergeCell ref="L10:L12"/>
    <mergeCell ref="K13:K19"/>
    <mergeCell ref="L13:L19"/>
    <mergeCell ref="K8:K9"/>
    <mergeCell ref="D57:J57"/>
    <mergeCell ref="E50:E52"/>
    <mergeCell ref="F50:F52"/>
    <mergeCell ref="I50:I52"/>
    <mergeCell ref="J50:J52"/>
    <mergeCell ref="I46:I47"/>
    <mergeCell ref="J46:J47"/>
    <mergeCell ref="E20:E21"/>
    <mergeCell ref="D38:D39"/>
    <mergeCell ref="F48:F49"/>
    <mergeCell ref="D50:D52"/>
    <mergeCell ref="F40:F45"/>
    <mergeCell ref="J8:J9"/>
    <mergeCell ref="I10:I12"/>
    <mergeCell ref="F6:F7"/>
    <mergeCell ref="D13:D19"/>
    <mergeCell ref="E13:E19"/>
    <mergeCell ref="F13:F19"/>
    <mergeCell ref="E24:E33"/>
    <mergeCell ref="E22:E23"/>
    <mergeCell ref="F22:F23"/>
    <mergeCell ref="C13:C19"/>
    <mergeCell ref="E8:E9"/>
    <mergeCell ref="D22:D23"/>
    <mergeCell ref="D8:D12"/>
    <mergeCell ref="H2:J2"/>
    <mergeCell ref="H3:M3"/>
    <mergeCell ref="M4:M5"/>
    <mergeCell ref="K4:L4"/>
    <mergeCell ref="J22:J23"/>
    <mergeCell ref="I6:I7"/>
    <mergeCell ref="M6:M7"/>
    <mergeCell ref="L8:L9"/>
    <mergeCell ref="M22:M23"/>
    <mergeCell ref="J20:J21"/>
    <mergeCell ref="K20:K21"/>
    <mergeCell ref="L20:L21"/>
    <mergeCell ref="F3:G3"/>
    <mergeCell ref="J10:J12"/>
    <mergeCell ref="B4:C5"/>
    <mergeCell ref="D4:D5"/>
    <mergeCell ref="E4:E5"/>
    <mergeCell ref="F4:F5"/>
    <mergeCell ref="G4:H4"/>
    <mergeCell ref="I4:J4"/>
    <mergeCell ref="J6:J7"/>
    <mergeCell ref="D6:D7"/>
    <mergeCell ref="F8:F9"/>
    <mergeCell ref="I8:I9"/>
    <mergeCell ref="E10:E12"/>
    <mergeCell ref="F10:F12"/>
    <mergeCell ref="B6:B45"/>
    <mergeCell ref="C22:C45"/>
    <mergeCell ref="H41:H44"/>
    <mergeCell ref="J34:J35"/>
    <mergeCell ref="I36:I37"/>
    <mergeCell ref="J36:J37"/>
    <mergeCell ref="C20:C21"/>
    <mergeCell ref="D20:D21"/>
    <mergeCell ref="C6:C12"/>
    <mergeCell ref="E6:E7"/>
    <mergeCell ref="A62:M62"/>
    <mergeCell ref="M24:M33"/>
    <mergeCell ref="J24:J33"/>
    <mergeCell ref="H25:H27"/>
    <mergeCell ref="H30:H32"/>
    <mergeCell ref="I30:I33"/>
    <mergeCell ref="K30:K33"/>
    <mergeCell ref="I25:I26"/>
    <mergeCell ref="I27:I28"/>
    <mergeCell ref="F34:F35"/>
    <mergeCell ref="I34:I35"/>
    <mergeCell ref="F36:F37"/>
    <mergeCell ref="G42:G43"/>
    <mergeCell ref="F24:F33"/>
    <mergeCell ref="D36:D37"/>
    <mergeCell ref="B53:D53"/>
    <mergeCell ref="I41:I45"/>
    <mergeCell ref="J40:J45"/>
    <mergeCell ref="E36:E37"/>
    <mergeCell ref="D40:D45"/>
    <mergeCell ref="B46:B52"/>
    <mergeCell ref="C46:C52"/>
    <mergeCell ref="D46:D47"/>
    <mergeCell ref="E46:E47"/>
  </mergeCells>
  <phoneticPr fontId="2"/>
  <conditionalFormatting sqref="I6:I7">
    <cfRule type="cellIs" dxfId="22" priority="14" stopIfTrue="1" operator="equal">
      <formula>$F$6</formula>
    </cfRule>
  </conditionalFormatting>
  <conditionalFormatting sqref="I8:I9">
    <cfRule type="cellIs" dxfId="21" priority="54" stopIfTrue="1" operator="equal">
      <formula>$F$8</formula>
    </cfRule>
  </conditionalFormatting>
  <conditionalFormatting sqref="I10:I12">
    <cfRule type="cellIs" dxfId="20" priority="53" stopIfTrue="1" operator="equal">
      <formula>$F$10</formula>
    </cfRule>
  </conditionalFormatting>
  <conditionalFormatting sqref="I13:I19 K13:K19">
    <cfRule type="cellIs" dxfId="19" priority="51" stopIfTrue="1" operator="equal">
      <formula>$F$13</formula>
    </cfRule>
  </conditionalFormatting>
  <conditionalFormatting sqref="I22:I23 K22:K23">
    <cfRule type="cellIs" dxfId="18" priority="48" stopIfTrue="1" operator="equal">
      <formula>$F$22</formula>
    </cfRule>
  </conditionalFormatting>
  <conditionalFormatting sqref="I24:I25">
    <cfRule type="cellIs" dxfId="17" priority="8" stopIfTrue="1" operator="equal">
      <formula>#REF!</formula>
    </cfRule>
  </conditionalFormatting>
  <conditionalFormatting sqref="I30">
    <cfRule type="cellIs" dxfId="16" priority="10" stopIfTrue="1" operator="equal">
      <formula>#REF!</formula>
    </cfRule>
  </conditionalFormatting>
  <conditionalFormatting sqref="I34:I35">
    <cfRule type="cellIs" dxfId="15" priority="49" stopIfTrue="1" operator="equal">
      <formula>$F$34</formula>
    </cfRule>
  </conditionalFormatting>
  <conditionalFormatting sqref="I36:I39">
    <cfRule type="cellIs" dxfId="14" priority="52" stopIfTrue="1" operator="equal">
      <formula>$F$36</formula>
    </cfRule>
  </conditionalFormatting>
  <conditionalFormatting sqref="I46:I47 K46:K47">
    <cfRule type="cellIs" dxfId="13" priority="4" stopIfTrue="1" operator="equal">
      <formula>$F$46</formula>
    </cfRule>
  </conditionalFormatting>
  <conditionalFormatting sqref="I48:I49">
    <cfRule type="cellIs" dxfId="12" priority="22" stopIfTrue="1" operator="equal">
      <formula>$F$48</formula>
    </cfRule>
  </conditionalFormatting>
  <conditionalFormatting sqref="I50:I52">
    <cfRule type="cellIs" dxfId="11" priority="47" stopIfTrue="1" operator="equal">
      <formula>$F$50</formula>
    </cfRule>
  </conditionalFormatting>
  <conditionalFormatting sqref="K6">
    <cfRule type="cellIs" dxfId="10" priority="34" stopIfTrue="1" operator="equal">
      <formula>$F$6</formula>
    </cfRule>
  </conditionalFormatting>
  <conditionalFormatting sqref="K8:K9">
    <cfRule type="cellIs" dxfId="9" priority="42" stopIfTrue="1" operator="equal">
      <formula>$F$8</formula>
    </cfRule>
  </conditionalFormatting>
  <conditionalFormatting sqref="K10:K12">
    <cfRule type="cellIs" dxfId="8" priority="41" stopIfTrue="1" operator="equal">
      <formula>$F$10</formula>
    </cfRule>
  </conditionalFormatting>
  <conditionalFormatting sqref="K20 I20">
    <cfRule type="cellIs" dxfId="7" priority="2" stopIfTrue="1" operator="equal">
      <formula>#REF!</formula>
    </cfRule>
  </conditionalFormatting>
  <conditionalFormatting sqref="K24:K25">
    <cfRule type="cellIs" dxfId="6" priority="7" stopIfTrue="1" operator="equal">
      <formula>#REF!</formula>
    </cfRule>
  </conditionalFormatting>
  <conditionalFormatting sqref="K30">
    <cfRule type="cellIs" dxfId="5" priority="9" stopIfTrue="1" operator="equal">
      <formula>#REF!</formula>
    </cfRule>
  </conditionalFormatting>
  <conditionalFormatting sqref="K34:K35">
    <cfRule type="cellIs" dxfId="4" priority="37" stopIfTrue="1" operator="equal">
      <formula>$F$34</formula>
    </cfRule>
  </conditionalFormatting>
  <conditionalFormatting sqref="K36:K39">
    <cfRule type="cellIs" dxfId="3" priority="1" stopIfTrue="1" operator="equal">
      <formula>$F$36</formula>
    </cfRule>
  </conditionalFormatting>
  <conditionalFormatting sqref="K48:K49">
    <cfRule type="cellIs" dxfId="2" priority="16" stopIfTrue="1" operator="equal">
      <formula>$F$48</formula>
    </cfRule>
  </conditionalFormatting>
  <conditionalFormatting sqref="K50:K52">
    <cfRule type="cellIs" dxfId="1" priority="35" stopIfTrue="1" operator="equal">
      <formula>$F$50</formula>
    </cfRule>
  </conditionalFormatting>
  <dataValidations count="16">
    <dataValidation type="list" allowBlank="1" showInputMessage="1" showErrorMessage="1" sqref="I34:I35 K34:K35">
      <formula1>$H$34:$H$35</formula1>
    </dataValidation>
    <dataValidation type="list" allowBlank="1" showInputMessage="1" showErrorMessage="1" sqref="I36:I37 K36:K37">
      <formula1>$H$36:$H$37</formula1>
    </dataValidation>
    <dataValidation type="list" allowBlank="1" showInputMessage="1" showErrorMessage="1" sqref="I8:I9 K8:K9">
      <formula1>$H$8:$H$9</formula1>
    </dataValidation>
    <dataValidation type="list" allowBlank="1" showInputMessage="1" showErrorMessage="1" sqref="I10:I12 K10:K12">
      <formula1>$H$10:$H$12</formula1>
    </dataValidation>
    <dataValidation type="list" allowBlank="1" showInputMessage="1" showErrorMessage="1" sqref="I50:I52 K50:K52">
      <formula1>$H$50:$H$52</formula1>
    </dataValidation>
    <dataValidation type="list" allowBlank="1" showInputMessage="1" showErrorMessage="1" sqref="I48:I49 K48:K49">
      <formula1>$H$48:$H$49</formula1>
    </dataValidation>
    <dataValidation type="list" allowBlank="1" showInputMessage="1" showErrorMessage="1" sqref="K13:K19 I13:I19">
      <formula1>$H$14:$H$19</formula1>
    </dataValidation>
    <dataValidation type="whole" allowBlank="1" showInputMessage="1" showErrorMessage="1" sqref="I27 K27">
      <formula1>1</formula1>
      <formula2>100</formula2>
    </dataValidation>
    <dataValidation type="whole" operator="greaterThanOrEqual" allowBlank="1" showInputMessage="1" showErrorMessage="1" sqref="I30:I33 K30:K33">
      <formula1>0</formula1>
    </dataValidation>
    <dataValidation type="list" allowBlank="1" showInputMessage="1" showErrorMessage="1" sqref="I20:I21 K20:K21">
      <formula1>$H$20:$H$21</formula1>
    </dataValidation>
    <dataValidation type="list" allowBlank="1" showInputMessage="1" showErrorMessage="1" sqref="I38:I39 K38:K39">
      <formula1>$H$38:$H$39</formula1>
    </dataValidation>
    <dataValidation type="list" allowBlank="1" showInputMessage="1" showErrorMessage="1" sqref="I25:I26">
      <formula1>"四日市港管理組合もしくは三重県の工事評定点,中部地方整備局工事成績評定平均点,近畿地方整備局工事成績評定平均点"</formula1>
    </dataValidation>
    <dataValidation type="list" allowBlank="1" showInputMessage="1" showErrorMessage="1" sqref="K25:K26">
      <formula1>"四日市港管理組合若しくは三重県の工事評定点,中部地方整備局工事成績評定平均点,近畿地方整備局工事成績評定平均点"</formula1>
    </dataValidation>
    <dataValidation type="list" allowBlank="1" showInputMessage="1" showErrorMessage="1" sqref="I6:I7">
      <formula1>$H$6:$H$7</formula1>
    </dataValidation>
    <dataValidation type="list" allowBlank="1" showInputMessage="1" showErrorMessage="1" sqref="K22:K23 I22:I23">
      <formula1>$H$22:$H$23</formula1>
    </dataValidation>
    <dataValidation type="list" allowBlank="1" showInputMessage="1" showErrorMessage="1" sqref="K46:K47 I46:I47">
      <formula1>$H$46:$H$47</formula1>
    </dataValidation>
  </dataValidations>
  <printOptions horizontalCentered="1"/>
  <pageMargins left="0.59055118110236227" right="0.19685039370078741" top="0.59055118110236227" bottom="0.39370078740157483" header="0" footer="0"/>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62"/>
  <sheetViews>
    <sheetView view="pageBreakPreview" zoomScaleNormal="60" zoomScaleSheetLayoutView="100" workbookViewId="0">
      <selection activeCell="Q2" sqref="Q2:AH2"/>
    </sheetView>
  </sheetViews>
  <sheetFormatPr defaultColWidth="3.125" defaultRowHeight="18" customHeight="1" x14ac:dyDescent="0.15"/>
  <cols>
    <col min="1" max="33" width="3.875" style="5" customWidth="1"/>
    <col min="34" max="34" width="4.375" style="5" customWidth="1"/>
    <col min="35" max="84" width="3.875" style="5" customWidth="1"/>
    <col min="85" max="16384" width="3.125" style="5"/>
  </cols>
  <sheetData>
    <row r="1" spans="1:75" ht="22.5" customHeight="1" x14ac:dyDescent="0.15">
      <c r="A1" s="139" t="s">
        <v>148</v>
      </c>
      <c r="N1" s="85"/>
      <c r="O1" s="85"/>
      <c r="P1" s="85"/>
      <c r="Q1" s="58"/>
      <c r="R1" s="58"/>
      <c r="S1" s="58"/>
      <c r="T1" s="58"/>
      <c r="U1" s="58"/>
      <c r="V1" s="58"/>
      <c r="W1" s="58"/>
      <c r="X1" s="58"/>
      <c r="Y1" s="58"/>
      <c r="Z1" s="58"/>
      <c r="AA1" s="58"/>
      <c r="AB1" s="58"/>
      <c r="AC1" s="58"/>
      <c r="AD1" s="58"/>
      <c r="AE1" s="58"/>
      <c r="AF1" s="58"/>
      <c r="AG1" s="58"/>
      <c r="AH1" s="58"/>
      <c r="AI1" s="617" t="s">
        <v>149</v>
      </c>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row>
    <row r="2" spans="1:75" ht="22.5" customHeight="1" thickBot="1" x14ac:dyDescent="0.2">
      <c r="N2" s="620" t="s">
        <v>150</v>
      </c>
      <c r="O2" s="621"/>
      <c r="P2" s="622"/>
      <c r="Q2" s="623"/>
      <c r="R2" s="624"/>
      <c r="S2" s="624"/>
      <c r="T2" s="624"/>
      <c r="U2" s="624"/>
      <c r="V2" s="624"/>
      <c r="W2" s="624"/>
      <c r="X2" s="624"/>
      <c r="Y2" s="624"/>
      <c r="Z2" s="624"/>
      <c r="AA2" s="624"/>
      <c r="AB2" s="624"/>
      <c r="AC2" s="624"/>
      <c r="AD2" s="624"/>
      <c r="AE2" s="624"/>
      <c r="AF2" s="624"/>
      <c r="AG2" s="624"/>
      <c r="AH2" s="625"/>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19"/>
      <c r="BJ2" s="619"/>
      <c r="BK2" s="619"/>
      <c r="BL2" s="619"/>
      <c r="BM2" s="619"/>
      <c r="BN2" s="619"/>
      <c r="BO2" s="619"/>
      <c r="BP2" s="619"/>
    </row>
    <row r="3" spans="1:75" ht="15" customHeight="1" x14ac:dyDescent="0.15">
      <c r="A3" s="626" t="s">
        <v>151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8"/>
      <c r="AI3" s="626" t="s">
        <v>152</v>
      </c>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8"/>
    </row>
    <row r="4" spans="1:75" ht="15" customHeight="1" x14ac:dyDescent="0.15">
      <c r="A4" s="585"/>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7"/>
      <c r="AI4" s="585"/>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7"/>
    </row>
    <row r="5" spans="1:75" ht="15" customHeight="1" x14ac:dyDescent="0.15">
      <c r="A5" s="505" t="s">
        <v>16</v>
      </c>
      <c r="B5" s="506"/>
      <c r="C5" s="506"/>
      <c r="D5" s="507"/>
      <c r="E5" s="572" t="s">
        <v>153</v>
      </c>
      <c r="F5" s="573"/>
      <c r="G5" s="573"/>
      <c r="H5" s="573"/>
      <c r="I5" s="576"/>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8"/>
      <c r="AI5" s="629" t="s">
        <v>154</v>
      </c>
      <c r="AJ5" s="630"/>
      <c r="AK5" s="635" t="s">
        <v>155</v>
      </c>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631"/>
    </row>
    <row r="6" spans="1:75" ht="15" customHeight="1" x14ac:dyDescent="0.15">
      <c r="A6" s="569"/>
      <c r="B6" s="570"/>
      <c r="C6" s="570"/>
      <c r="D6" s="571"/>
      <c r="E6" s="574"/>
      <c r="F6" s="575"/>
      <c r="G6" s="575"/>
      <c r="H6" s="575"/>
      <c r="I6" s="579"/>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1"/>
      <c r="AI6" s="548"/>
      <c r="AJ6" s="547"/>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63"/>
    </row>
    <row r="7" spans="1:75" ht="18.75" customHeight="1" x14ac:dyDescent="0.15">
      <c r="A7" s="569"/>
      <c r="B7" s="570"/>
      <c r="C7" s="570"/>
      <c r="D7" s="571"/>
      <c r="E7" s="591" t="s">
        <v>156</v>
      </c>
      <c r="F7" s="592"/>
      <c r="G7" s="592"/>
      <c r="H7" s="592"/>
      <c r="I7" s="576" t="s">
        <v>157</v>
      </c>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8"/>
      <c r="AI7" s="546" t="s">
        <v>158</v>
      </c>
      <c r="AJ7" s="547"/>
      <c r="AK7" s="562" t="s">
        <v>159</v>
      </c>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8"/>
    </row>
    <row r="8" spans="1:75" ht="15" customHeight="1" x14ac:dyDescent="0.15">
      <c r="A8" s="569"/>
      <c r="B8" s="570"/>
      <c r="C8" s="570"/>
      <c r="D8" s="571"/>
      <c r="E8" s="572" t="s">
        <v>160</v>
      </c>
      <c r="F8" s="573"/>
      <c r="G8" s="573"/>
      <c r="H8" s="573"/>
      <c r="I8" s="593"/>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5"/>
      <c r="AI8" s="548"/>
      <c r="AJ8" s="547"/>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8"/>
    </row>
    <row r="9" spans="1:75" ht="15" customHeight="1" thickBot="1" x14ac:dyDescent="0.2">
      <c r="A9" s="569"/>
      <c r="B9" s="570"/>
      <c r="C9" s="570"/>
      <c r="D9" s="571"/>
      <c r="E9" s="574"/>
      <c r="F9" s="575"/>
      <c r="G9" s="575"/>
      <c r="H9" s="575"/>
      <c r="I9" s="579"/>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1"/>
      <c r="AI9" s="548"/>
      <c r="AJ9" s="547"/>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8"/>
    </row>
    <row r="10" spans="1:75" ht="15" customHeight="1" thickTop="1" x14ac:dyDescent="0.15">
      <c r="A10" s="582" t="s">
        <v>163</v>
      </c>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229"/>
      <c r="AE10" s="229"/>
      <c r="AF10" s="229"/>
      <c r="AG10" s="229"/>
      <c r="AH10" s="230"/>
      <c r="AI10" s="582" t="s">
        <v>164</v>
      </c>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4"/>
      <c r="BQ10" s="117"/>
    </row>
    <row r="11" spans="1:75" ht="15" customHeight="1" x14ac:dyDescent="0.15">
      <c r="A11" s="633"/>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588" t="s">
        <v>165</v>
      </c>
      <c r="AE11" s="588"/>
      <c r="AF11" s="588"/>
      <c r="AG11" s="588" t="s">
        <v>166</v>
      </c>
      <c r="AH11" s="589"/>
      <c r="AI11" s="585"/>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7"/>
      <c r="BQ11" s="117"/>
      <c r="BS11" s="203"/>
      <c r="BT11" s="203"/>
      <c r="BU11" s="203"/>
      <c r="BV11" s="203"/>
      <c r="BW11" s="203"/>
    </row>
    <row r="12" spans="1:75" ht="22.5" customHeight="1" x14ac:dyDescent="0.15">
      <c r="A12" s="604" t="s">
        <v>27</v>
      </c>
      <c r="B12" s="605"/>
      <c r="C12" s="605"/>
      <c r="D12" s="605"/>
      <c r="E12" s="613" t="s">
        <v>167</v>
      </c>
      <c r="F12" s="614"/>
      <c r="G12" s="226" t="s">
        <v>168</v>
      </c>
      <c r="H12" s="227"/>
      <c r="I12" s="227"/>
      <c r="J12" s="227"/>
      <c r="K12" s="227"/>
      <c r="L12" s="227"/>
      <c r="M12" s="118"/>
      <c r="N12" s="118"/>
      <c r="O12" s="118"/>
      <c r="P12" s="118"/>
      <c r="Q12" s="118"/>
      <c r="R12" s="118"/>
      <c r="S12" s="118"/>
      <c r="T12" s="118"/>
      <c r="U12" s="118"/>
      <c r="V12" s="118"/>
      <c r="W12" s="118"/>
      <c r="X12" s="118"/>
      <c r="Y12" s="118"/>
      <c r="Z12" s="118"/>
      <c r="AA12" s="118"/>
      <c r="AB12" s="118"/>
      <c r="AC12" s="118"/>
      <c r="AD12" s="590"/>
      <c r="AE12" s="590"/>
      <c r="AF12" s="590"/>
      <c r="AG12" s="588"/>
      <c r="AH12" s="589"/>
      <c r="AI12" s="629" t="s">
        <v>154</v>
      </c>
      <c r="AJ12" s="630"/>
      <c r="AK12" s="515" t="s">
        <v>169</v>
      </c>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631"/>
      <c r="BQ12" s="231"/>
      <c r="BU12" s="203"/>
      <c r="BV12" s="203"/>
      <c r="BW12" s="203"/>
    </row>
    <row r="13" spans="1:75" ht="22.5" customHeight="1" x14ac:dyDescent="0.15">
      <c r="A13" s="606"/>
      <c r="B13" s="607"/>
      <c r="C13" s="607"/>
      <c r="D13" s="607"/>
      <c r="E13" s="613" t="s">
        <v>170</v>
      </c>
      <c r="F13" s="614"/>
      <c r="G13" s="226" t="s">
        <v>171</v>
      </c>
      <c r="H13" s="227"/>
      <c r="I13" s="227"/>
      <c r="J13" s="227"/>
      <c r="K13" s="227"/>
      <c r="L13" s="227"/>
      <c r="M13" s="228"/>
      <c r="N13" s="118"/>
      <c r="O13" s="118"/>
      <c r="P13" s="118"/>
      <c r="Q13" s="118"/>
      <c r="R13" s="118"/>
      <c r="S13" s="118"/>
      <c r="T13" s="118"/>
      <c r="U13" s="118"/>
      <c r="V13" s="118"/>
      <c r="W13" s="118"/>
      <c r="X13" s="118"/>
      <c r="Y13" s="118"/>
      <c r="Z13" s="118"/>
      <c r="AA13" s="118"/>
      <c r="AB13" s="118"/>
      <c r="AC13" s="118"/>
      <c r="AD13" s="590"/>
      <c r="AE13" s="590"/>
      <c r="AF13" s="590"/>
      <c r="AG13" s="588"/>
      <c r="AH13" s="589"/>
      <c r="AI13" s="548"/>
      <c r="AJ13" s="547"/>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63"/>
      <c r="BQ13" s="231"/>
      <c r="BU13" s="203"/>
      <c r="BV13" s="203"/>
      <c r="BW13" s="203"/>
    </row>
    <row r="14" spans="1:75" ht="22.5" customHeight="1" x14ac:dyDescent="0.15">
      <c r="A14" s="606"/>
      <c r="B14" s="607"/>
      <c r="C14" s="607"/>
      <c r="D14" s="607"/>
      <c r="E14" s="613" t="s">
        <v>172</v>
      </c>
      <c r="F14" s="614"/>
      <c r="G14" s="226" t="s">
        <v>173</v>
      </c>
      <c r="H14" s="227"/>
      <c r="I14" s="227"/>
      <c r="J14" s="227"/>
      <c r="K14" s="227"/>
      <c r="L14" s="227"/>
      <c r="M14" s="118"/>
      <c r="N14" s="118"/>
      <c r="O14" s="118"/>
      <c r="P14" s="118"/>
      <c r="Q14" s="118"/>
      <c r="R14" s="118"/>
      <c r="S14" s="118"/>
      <c r="T14" s="118"/>
      <c r="U14" s="118"/>
      <c r="V14" s="118"/>
      <c r="W14" s="118"/>
      <c r="X14" s="118"/>
      <c r="Y14" s="118"/>
      <c r="Z14" s="118"/>
      <c r="AA14" s="118"/>
      <c r="AB14" s="118"/>
      <c r="AC14" s="118"/>
      <c r="AD14" s="590"/>
      <c r="AE14" s="590"/>
      <c r="AF14" s="590"/>
      <c r="AG14" s="588"/>
      <c r="AH14" s="589"/>
      <c r="AI14" s="548" t="s">
        <v>158</v>
      </c>
      <c r="AJ14" s="547"/>
      <c r="AK14" s="562" t="s">
        <v>174</v>
      </c>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63"/>
      <c r="BU14" s="203"/>
      <c r="BV14" s="203"/>
      <c r="BW14" s="203"/>
    </row>
    <row r="15" spans="1:75" ht="22.5" customHeight="1" x14ac:dyDescent="0.15">
      <c r="A15" s="606"/>
      <c r="B15" s="607"/>
      <c r="C15" s="607"/>
      <c r="D15" s="607"/>
      <c r="E15" s="596" t="s">
        <v>175</v>
      </c>
      <c r="F15" s="597"/>
      <c r="G15" s="192" t="s">
        <v>176</v>
      </c>
      <c r="H15" s="193"/>
      <c r="I15" s="193"/>
      <c r="J15" s="193"/>
      <c r="K15" s="193"/>
      <c r="L15" s="193"/>
      <c r="M15" s="126"/>
      <c r="N15" s="126"/>
      <c r="O15" s="126"/>
      <c r="P15" s="126"/>
      <c r="Q15" s="126"/>
      <c r="R15" s="126"/>
      <c r="S15" s="126"/>
      <c r="T15" s="126"/>
      <c r="U15" s="126"/>
      <c r="V15" s="126"/>
      <c r="W15" s="126"/>
      <c r="X15" s="126"/>
      <c r="Y15" s="126"/>
      <c r="Z15" s="126"/>
      <c r="AA15" s="126"/>
      <c r="AB15" s="126"/>
      <c r="AC15" s="126"/>
      <c r="AD15" s="590"/>
      <c r="AE15" s="590"/>
      <c r="AF15" s="590"/>
      <c r="AG15" s="588"/>
      <c r="AH15" s="589"/>
      <c r="AI15" s="548"/>
      <c r="AJ15" s="547"/>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63"/>
      <c r="BU15" s="203"/>
      <c r="BV15" s="203"/>
      <c r="BW15" s="203"/>
    </row>
    <row r="16" spans="1:75" ht="22.5" customHeight="1" x14ac:dyDescent="0.15">
      <c r="A16" s="606"/>
      <c r="B16" s="607"/>
      <c r="C16" s="607"/>
      <c r="D16" s="607"/>
      <c r="E16" s="596" t="s">
        <v>177</v>
      </c>
      <c r="F16" s="597"/>
      <c r="G16" s="192" t="s">
        <v>178</v>
      </c>
      <c r="H16" s="193"/>
      <c r="I16" s="193"/>
      <c r="J16" s="193"/>
      <c r="K16" s="193"/>
      <c r="L16" s="193"/>
      <c r="M16" s="126"/>
      <c r="N16" s="126"/>
      <c r="O16" s="126"/>
      <c r="P16" s="126"/>
      <c r="Q16" s="126"/>
      <c r="R16" s="126"/>
      <c r="S16" s="126"/>
      <c r="T16" s="126"/>
      <c r="U16" s="126"/>
      <c r="V16" s="126"/>
      <c r="W16" s="126"/>
      <c r="X16" s="126"/>
      <c r="Y16" s="126"/>
      <c r="Z16" s="126"/>
      <c r="AA16" s="126"/>
      <c r="AB16" s="126"/>
      <c r="AC16" s="126"/>
      <c r="AD16" s="590"/>
      <c r="AE16" s="590"/>
      <c r="AF16" s="590"/>
      <c r="AG16" s="588"/>
      <c r="AH16" s="589"/>
      <c r="AI16" s="119"/>
      <c r="AJ16" s="108"/>
      <c r="AK16" s="58"/>
      <c r="BP16" s="120"/>
      <c r="BU16" s="203"/>
      <c r="BV16" s="203"/>
      <c r="BW16" s="203"/>
    </row>
    <row r="17" spans="1:75" ht="22.5" customHeight="1" x14ac:dyDescent="0.15">
      <c r="A17" s="606"/>
      <c r="B17" s="607"/>
      <c r="C17" s="607"/>
      <c r="D17" s="607"/>
      <c r="E17" s="596" t="s">
        <v>179</v>
      </c>
      <c r="F17" s="597"/>
      <c r="G17" s="192" t="s">
        <v>180</v>
      </c>
      <c r="H17" s="193"/>
      <c r="I17" s="193"/>
      <c r="J17" s="193"/>
      <c r="K17" s="193"/>
      <c r="L17" s="193"/>
      <c r="M17" s="126"/>
      <c r="N17" s="126"/>
      <c r="O17" s="126"/>
      <c r="P17" s="126"/>
      <c r="Q17" s="126"/>
      <c r="R17" s="126"/>
      <c r="S17" s="126"/>
      <c r="T17" s="126"/>
      <c r="U17" s="126"/>
      <c r="V17" s="126"/>
      <c r="W17" s="126"/>
      <c r="X17" s="126"/>
      <c r="Y17" s="126"/>
      <c r="Z17" s="126"/>
      <c r="AA17" s="126"/>
      <c r="AB17" s="126"/>
      <c r="AC17" s="126"/>
      <c r="AD17" s="590"/>
      <c r="AE17" s="590"/>
      <c r="AF17" s="590"/>
      <c r="AG17" s="588"/>
      <c r="AH17" s="589"/>
      <c r="AI17" s="119"/>
      <c r="AJ17" s="108"/>
      <c r="AK17" s="58"/>
      <c r="BP17" s="120"/>
      <c r="BU17" s="203"/>
      <c r="BV17" s="203"/>
      <c r="BW17" s="203"/>
    </row>
    <row r="18" spans="1:75" ht="22.5" customHeight="1" x14ac:dyDescent="0.15">
      <c r="A18" s="606"/>
      <c r="B18" s="607"/>
      <c r="C18" s="607"/>
      <c r="D18" s="607"/>
      <c r="E18" s="596" t="s">
        <v>181</v>
      </c>
      <c r="F18" s="597"/>
      <c r="G18" s="192" t="s">
        <v>182</v>
      </c>
      <c r="H18" s="193"/>
      <c r="I18" s="193"/>
      <c r="J18" s="193"/>
      <c r="K18" s="193"/>
      <c r="L18" s="193"/>
      <c r="M18" s="126"/>
      <c r="N18" s="126"/>
      <c r="O18" s="126"/>
      <c r="P18" s="126"/>
      <c r="Q18" s="126"/>
      <c r="R18" s="126"/>
      <c r="S18" s="126"/>
      <c r="T18" s="126"/>
      <c r="U18" s="126"/>
      <c r="V18" s="126"/>
      <c r="W18" s="126"/>
      <c r="X18" s="126"/>
      <c r="Y18" s="126"/>
      <c r="Z18" s="126"/>
      <c r="AA18" s="126"/>
      <c r="AB18" s="126"/>
      <c r="AC18" s="126"/>
      <c r="AD18" s="590"/>
      <c r="AE18" s="590"/>
      <c r="AF18" s="590"/>
      <c r="AG18" s="588"/>
      <c r="AH18" s="589"/>
      <c r="AI18" s="119"/>
      <c r="AJ18" s="108"/>
      <c r="AK18" s="58"/>
      <c r="BP18" s="120"/>
      <c r="BU18" s="203"/>
      <c r="BV18" s="203"/>
      <c r="BW18" s="203"/>
    </row>
    <row r="19" spans="1:75" ht="22.5" customHeight="1" thickBot="1" x14ac:dyDescent="0.2">
      <c r="A19" s="608"/>
      <c r="B19" s="609"/>
      <c r="C19" s="609"/>
      <c r="D19" s="609"/>
      <c r="E19" s="610" t="s">
        <v>183</v>
      </c>
      <c r="F19" s="611"/>
      <c r="G19" s="233" t="s">
        <v>184</v>
      </c>
      <c r="H19" s="234"/>
      <c r="I19" s="234"/>
      <c r="J19" s="234"/>
      <c r="K19" s="234"/>
      <c r="L19" s="234"/>
      <c r="M19" s="235"/>
      <c r="N19" s="235"/>
      <c r="O19" s="235"/>
      <c r="P19" s="235"/>
      <c r="Q19" s="235"/>
      <c r="R19" s="235"/>
      <c r="S19" s="235"/>
      <c r="T19" s="235"/>
      <c r="U19" s="235"/>
      <c r="V19" s="235"/>
      <c r="W19" s="235"/>
      <c r="X19" s="235"/>
      <c r="Y19" s="235"/>
      <c r="Z19" s="235"/>
      <c r="AA19" s="235"/>
      <c r="AB19" s="235"/>
      <c r="AC19" s="236"/>
      <c r="AD19" s="612"/>
      <c r="AE19" s="612"/>
      <c r="AF19" s="612"/>
      <c r="AG19" s="615"/>
      <c r="AH19" s="616"/>
      <c r="AI19" s="119"/>
      <c r="AJ19" s="108"/>
      <c r="AK19" s="58"/>
      <c r="BP19" s="120"/>
      <c r="BU19" s="203"/>
      <c r="BV19" s="203"/>
      <c r="BW19" s="203"/>
    </row>
    <row r="20" spans="1:75" ht="15" customHeight="1" thickTop="1" thickBot="1" x14ac:dyDescent="0.2">
      <c r="A20" s="598" t="s">
        <v>185</v>
      </c>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600"/>
      <c r="AI20" s="582" t="s">
        <v>186</v>
      </c>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4"/>
    </row>
    <row r="21" spans="1:75" ht="15" customHeight="1" thickTop="1" x14ac:dyDescent="0.15">
      <c r="A21" s="601"/>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3"/>
      <c r="AI21" s="585"/>
      <c r="AJ21" s="586"/>
      <c r="AK21" s="586"/>
      <c r="AL21" s="586"/>
      <c r="AM21" s="586"/>
      <c r="AN21" s="586"/>
      <c r="AO21" s="586"/>
      <c r="AP21" s="586"/>
      <c r="AQ21" s="586"/>
      <c r="AR21" s="586"/>
      <c r="AS21" s="586"/>
      <c r="AT21" s="586"/>
      <c r="AU21" s="586"/>
      <c r="AV21" s="586"/>
      <c r="AW21" s="586"/>
      <c r="AX21" s="586"/>
      <c r="AY21" s="586"/>
      <c r="AZ21" s="586"/>
      <c r="BA21" s="586"/>
      <c r="BB21" s="586"/>
      <c r="BC21" s="586"/>
      <c r="BD21" s="586"/>
      <c r="BE21" s="586"/>
      <c r="BF21" s="586"/>
      <c r="BG21" s="586"/>
      <c r="BH21" s="586"/>
      <c r="BI21" s="586"/>
      <c r="BJ21" s="586"/>
      <c r="BK21" s="586"/>
      <c r="BL21" s="586"/>
      <c r="BM21" s="586"/>
      <c r="BN21" s="586"/>
      <c r="BO21" s="586"/>
      <c r="BP21" s="587"/>
    </row>
    <row r="22" spans="1:75" ht="18.75" customHeight="1" x14ac:dyDescent="0.15">
      <c r="A22" s="505" t="s">
        <v>42</v>
      </c>
      <c r="B22" s="605"/>
      <c r="C22" s="605"/>
      <c r="D22" s="636"/>
      <c r="E22" s="640" t="s">
        <v>161</v>
      </c>
      <c r="F22" s="641"/>
      <c r="G22" s="641"/>
      <c r="H22" s="641"/>
      <c r="I22" s="642"/>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4"/>
      <c r="AI22" s="134"/>
      <c r="AJ22" s="135"/>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7"/>
    </row>
    <row r="23" spans="1:75" ht="15" customHeight="1" x14ac:dyDescent="0.15">
      <c r="A23" s="606"/>
      <c r="B23" s="607"/>
      <c r="C23" s="607"/>
      <c r="D23" s="637"/>
      <c r="E23" s="645" t="s">
        <v>162</v>
      </c>
      <c r="F23" s="646"/>
      <c r="G23" s="646"/>
      <c r="H23" s="646"/>
      <c r="I23" s="649"/>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1"/>
      <c r="AI23" s="114"/>
      <c r="AJ23" s="205"/>
      <c r="AK23" s="540" t="s">
        <v>187</v>
      </c>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0"/>
      <c r="BK23" s="540"/>
      <c r="BL23" s="540"/>
      <c r="BM23" s="540"/>
      <c r="BN23" s="540"/>
      <c r="BO23" s="540"/>
      <c r="BP23" s="541"/>
    </row>
    <row r="24" spans="1:75" ht="15" customHeight="1" x14ac:dyDescent="0.15">
      <c r="A24" s="606"/>
      <c r="B24" s="607"/>
      <c r="C24" s="607"/>
      <c r="D24" s="637"/>
      <c r="E24" s="647"/>
      <c r="F24" s="570"/>
      <c r="G24" s="570"/>
      <c r="H24" s="570"/>
      <c r="I24" s="652"/>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63"/>
      <c r="AI24" s="114"/>
      <c r="AJ24" s="115"/>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16"/>
    </row>
    <row r="25" spans="1:75" ht="15" customHeight="1" x14ac:dyDescent="0.15">
      <c r="A25" s="638"/>
      <c r="B25" s="524"/>
      <c r="C25" s="524"/>
      <c r="D25" s="639"/>
      <c r="E25" s="648"/>
      <c r="F25" s="509"/>
      <c r="G25" s="509"/>
      <c r="H25" s="509"/>
      <c r="I25" s="653"/>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5"/>
      <c r="AI25" s="138" t="s">
        <v>188</v>
      </c>
      <c r="AJ25" s="115"/>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16"/>
    </row>
    <row r="26" spans="1:75" ht="36" customHeight="1" x14ac:dyDescent="0.15">
      <c r="A26" s="505" t="s">
        <v>45</v>
      </c>
      <c r="B26" s="506"/>
      <c r="C26" s="506"/>
      <c r="D26" s="507"/>
      <c r="E26" s="527" t="s">
        <v>301</v>
      </c>
      <c r="F26" s="528"/>
      <c r="G26" s="656" t="s">
        <v>189</v>
      </c>
      <c r="H26" s="657"/>
      <c r="I26" s="657"/>
      <c r="J26" s="657"/>
      <c r="K26" s="657"/>
      <c r="L26" s="657"/>
      <c r="M26" s="657"/>
      <c r="N26" s="657"/>
      <c r="O26" s="657"/>
      <c r="P26" s="657"/>
      <c r="Q26" s="657"/>
      <c r="R26" s="657"/>
      <c r="S26" s="543"/>
      <c r="T26" s="671"/>
      <c r="U26" s="672"/>
      <c r="V26" s="672"/>
      <c r="W26" s="672"/>
      <c r="X26" s="672"/>
      <c r="Y26" s="672"/>
      <c r="Z26" s="672"/>
      <c r="AA26" s="542"/>
      <c r="AB26" s="543"/>
      <c r="AC26" s="544" t="s">
        <v>190</v>
      </c>
      <c r="AD26" s="544"/>
      <c r="AE26" s="544"/>
      <c r="AF26" s="544"/>
      <c r="AG26" s="544"/>
      <c r="AH26" s="545"/>
      <c r="AI26" s="546" t="s">
        <v>191</v>
      </c>
      <c r="AJ26" s="547"/>
      <c r="AK26" s="562" t="s">
        <v>302</v>
      </c>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63"/>
    </row>
    <row r="27" spans="1:75" ht="36" customHeight="1" x14ac:dyDescent="0.15">
      <c r="A27" s="508"/>
      <c r="B27" s="509"/>
      <c r="C27" s="509"/>
      <c r="D27" s="510"/>
      <c r="E27" s="529"/>
      <c r="F27" s="530"/>
      <c r="G27" s="658"/>
      <c r="H27" s="659"/>
      <c r="I27" s="659"/>
      <c r="J27" s="659"/>
      <c r="K27" s="659"/>
      <c r="L27" s="659"/>
      <c r="M27" s="659"/>
      <c r="N27" s="659"/>
      <c r="O27" s="659"/>
      <c r="P27" s="659"/>
      <c r="Q27" s="659"/>
      <c r="R27" s="659"/>
      <c r="S27" s="513"/>
      <c r="T27" s="523"/>
      <c r="U27" s="511"/>
      <c r="V27" s="511"/>
      <c r="W27" s="511"/>
      <c r="X27" s="511"/>
      <c r="Y27" s="511"/>
      <c r="Z27" s="511"/>
      <c r="AA27" s="512"/>
      <c r="AB27" s="513"/>
      <c r="AC27" s="564" t="str">
        <f>IF(COUNTA(S26:AB27)=0,"",ROUNDDOWN(((SUM(S26:AB27)+75))/(COUNTA(S26:AB27)+1),0))</f>
        <v/>
      </c>
      <c r="AD27" s="564"/>
      <c r="AE27" s="564"/>
      <c r="AF27" s="564"/>
      <c r="AG27" s="565"/>
      <c r="AH27" s="217" t="s">
        <v>192</v>
      </c>
      <c r="AI27" s="548"/>
      <c r="AJ27" s="547"/>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63"/>
    </row>
    <row r="28" spans="1:75" ht="15" customHeight="1" x14ac:dyDescent="0.15">
      <c r="A28" s="682" t="s">
        <v>193</v>
      </c>
      <c r="B28" s="683"/>
      <c r="C28" s="683"/>
      <c r="D28" s="684"/>
      <c r="E28" s="691" t="s">
        <v>194</v>
      </c>
      <c r="F28" s="692"/>
      <c r="G28" s="692"/>
      <c r="H28" s="692"/>
      <c r="I28" s="692"/>
      <c r="J28" s="692"/>
      <c r="K28" s="692"/>
      <c r="L28" s="692"/>
      <c r="M28" s="692"/>
      <c r="N28" s="692"/>
      <c r="O28" s="692"/>
      <c r="P28" s="692"/>
      <c r="Q28" s="692"/>
      <c r="R28" s="693"/>
      <c r="S28" s="660" t="s">
        <v>195</v>
      </c>
      <c r="T28" s="660"/>
      <c r="U28" s="660"/>
      <c r="V28" s="660"/>
      <c r="W28" s="660"/>
      <c r="X28" s="660"/>
      <c r="Y28" s="566" t="s">
        <v>196</v>
      </c>
      <c r="Z28" s="567"/>
      <c r="AA28" s="567"/>
      <c r="AB28" s="567"/>
      <c r="AC28" s="549" t="s">
        <v>197</v>
      </c>
      <c r="AD28" s="549"/>
      <c r="AE28" s="550"/>
      <c r="AF28" s="550"/>
      <c r="AG28" s="550" t="s">
        <v>198</v>
      </c>
      <c r="AH28" s="670"/>
      <c r="AI28" s="211"/>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10"/>
    </row>
    <row r="29" spans="1:75" ht="15" customHeight="1" x14ac:dyDescent="0.15">
      <c r="A29" s="685"/>
      <c r="B29" s="686"/>
      <c r="C29" s="686"/>
      <c r="D29" s="687"/>
      <c r="E29" s="694"/>
      <c r="F29" s="695"/>
      <c r="G29" s="695"/>
      <c r="H29" s="695"/>
      <c r="I29" s="695"/>
      <c r="J29" s="695"/>
      <c r="K29" s="695"/>
      <c r="L29" s="695"/>
      <c r="M29" s="695"/>
      <c r="N29" s="695"/>
      <c r="O29" s="695"/>
      <c r="P29" s="695"/>
      <c r="Q29" s="695"/>
      <c r="R29" s="696"/>
      <c r="S29" s="660" t="s">
        <v>199</v>
      </c>
      <c r="T29" s="660"/>
      <c r="U29" s="660"/>
      <c r="V29" s="660" t="s">
        <v>200</v>
      </c>
      <c r="W29" s="660"/>
      <c r="X29" s="660"/>
      <c r="Y29" s="567"/>
      <c r="Z29" s="567"/>
      <c r="AA29" s="567"/>
      <c r="AB29" s="567"/>
      <c r="AC29" s="550"/>
      <c r="AD29" s="550"/>
      <c r="AE29" s="550"/>
      <c r="AF29" s="550"/>
      <c r="AG29" s="550"/>
      <c r="AH29" s="670"/>
      <c r="AI29" s="212"/>
      <c r="AJ29" s="213"/>
      <c r="AK29" s="201" t="s">
        <v>201</v>
      </c>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5"/>
    </row>
    <row r="30" spans="1:75" ht="15" customHeight="1" x14ac:dyDescent="0.15">
      <c r="A30" s="685"/>
      <c r="B30" s="686"/>
      <c r="C30" s="686"/>
      <c r="D30" s="687"/>
      <c r="E30" s="514"/>
      <c r="F30" s="515"/>
      <c r="G30" s="515"/>
      <c r="H30" s="515"/>
      <c r="I30" s="515"/>
      <c r="J30" s="515"/>
      <c r="K30" s="515"/>
      <c r="L30" s="515"/>
      <c r="M30" s="515"/>
      <c r="N30" s="515"/>
      <c r="O30" s="515"/>
      <c r="P30" s="515"/>
      <c r="Q30" s="515"/>
      <c r="R30" s="517"/>
      <c r="S30" s="520"/>
      <c r="T30" s="521"/>
      <c r="U30" s="522"/>
      <c r="V30" s="520"/>
      <c r="W30" s="521"/>
      <c r="X30" s="522"/>
      <c r="Y30" s="531"/>
      <c r="Z30" s="532"/>
      <c r="AA30" s="532"/>
      <c r="AB30" s="533"/>
      <c r="AC30" s="661" t="str">
        <f>IF(Y30=0,"",ROUNDDOWN(Y30*V32/S32*IF(AG30=0,1,AG30/100),0))</f>
        <v/>
      </c>
      <c r="AD30" s="662"/>
      <c r="AE30" s="662"/>
      <c r="AF30" s="663"/>
      <c r="AG30" s="551"/>
      <c r="AH30" s="552"/>
      <c r="AI30" s="216"/>
      <c r="AJ30" s="213"/>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5"/>
    </row>
    <row r="31" spans="1:75" ht="15" customHeight="1" x14ac:dyDescent="0.15">
      <c r="A31" s="685"/>
      <c r="B31" s="686"/>
      <c r="C31" s="686"/>
      <c r="D31" s="687"/>
      <c r="E31" s="518"/>
      <c r="F31" s="516"/>
      <c r="G31" s="516"/>
      <c r="H31" s="516"/>
      <c r="I31" s="516"/>
      <c r="J31" s="516"/>
      <c r="K31" s="516"/>
      <c r="L31" s="516"/>
      <c r="M31" s="516"/>
      <c r="N31" s="516"/>
      <c r="O31" s="516"/>
      <c r="P31" s="516"/>
      <c r="Q31" s="516"/>
      <c r="R31" s="519"/>
      <c r="S31" s="121" t="s">
        <v>49</v>
      </c>
      <c r="T31" s="525"/>
      <c r="U31" s="526"/>
      <c r="V31" s="121" t="s">
        <v>49</v>
      </c>
      <c r="W31" s="525"/>
      <c r="X31" s="526"/>
      <c r="Y31" s="534"/>
      <c r="Z31" s="535"/>
      <c r="AA31" s="535"/>
      <c r="AB31" s="536"/>
      <c r="AC31" s="664"/>
      <c r="AD31" s="665"/>
      <c r="AE31" s="665"/>
      <c r="AF31" s="666"/>
      <c r="AG31" s="553"/>
      <c r="AH31" s="554"/>
      <c r="AI31" s="212"/>
      <c r="AJ31" s="213"/>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5"/>
    </row>
    <row r="32" spans="1:75" ht="15" customHeight="1" x14ac:dyDescent="0.15">
      <c r="A32" s="685"/>
      <c r="B32" s="686"/>
      <c r="C32" s="686"/>
      <c r="D32" s="687"/>
      <c r="E32" s="145"/>
      <c r="F32" s="143"/>
      <c r="G32" s="144" t="s">
        <v>202</v>
      </c>
      <c r="H32" s="144" t="s">
        <v>203</v>
      </c>
      <c r="I32" s="524" t="s">
        <v>204</v>
      </c>
      <c r="J32" s="524"/>
      <c r="K32" s="144" t="s">
        <v>133</v>
      </c>
      <c r="L32" s="144" t="s">
        <v>203</v>
      </c>
      <c r="M32" s="524" t="s">
        <v>205</v>
      </c>
      <c r="N32" s="524"/>
      <c r="O32" s="524"/>
      <c r="P32" s="524"/>
      <c r="Q32" s="524"/>
      <c r="R32" s="146" t="s">
        <v>206</v>
      </c>
      <c r="S32" s="557" t="str">
        <f>IF(T31=0,"",T31-S30+1)</f>
        <v/>
      </c>
      <c r="T32" s="558"/>
      <c r="U32" s="559"/>
      <c r="V32" s="557" t="str">
        <f>IF(W31=0,"",W31-V30+1)</f>
        <v/>
      </c>
      <c r="W32" s="558"/>
      <c r="X32" s="559"/>
      <c r="Y32" s="537"/>
      <c r="Z32" s="538"/>
      <c r="AA32" s="538"/>
      <c r="AB32" s="539"/>
      <c r="AC32" s="667"/>
      <c r="AD32" s="668"/>
      <c r="AE32" s="668"/>
      <c r="AF32" s="669"/>
      <c r="AG32" s="555"/>
      <c r="AH32" s="556"/>
      <c r="AI32" s="216"/>
      <c r="AJ32" s="213"/>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5"/>
    </row>
    <row r="33" spans="1:68" ht="15" customHeight="1" x14ac:dyDescent="0.15">
      <c r="A33" s="685"/>
      <c r="B33" s="686"/>
      <c r="C33" s="686"/>
      <c r="D33" s="687"/>
      <c r="E33" s="514"/>
      <c r="F33" s="515"/>
      <c r="G33" s="515"/>
      <c r="H33" s="515"/>
      <c r="I33" s="515"/>
      <c r="J33" s="516"/>
      <c r="K33" s="515"/>
      <c r="L33" s="515"/>
      <c r="M33" s="515"/>
      <c r="N33" s="515"/>
      <c r="O33" s="515"/>
      <c r="P33" s="515"/>
      <c r="Q33" s="515"/>
      <c r="R33" s="517"/>
      <c r="S33" s="520"/>
      <c r="T33" s="521"/>
      <c r="U33" s="522"/>
      <c r="V33" s="520"/>
      <c r="W33" s="521"/>
      <c r="X33" s="522"/>
      <c r="Y33" s="531"/>
      <c r="Z33" s="532"/>
      <c r="AA33" s="532"/>
      <c r="AB33" s="533"/>
      <c r="AC33" s="661" t="str">
        <f>IF(Y33=0,"",ROUNDDOWN(Y33*V35/S35*IF(AG33=0,1,AG33/100),0))</f>
        <v/>
      </c>
      <c r="AD33" s="662"/>
      <c r="AE33" s="662"/>
      <c r="AF33" s="663"/>
      <c r="AG33" s="551"/>
      <c r="AH33" s="552"/>
      <c r="AI33" s="207"/>
      <c r="AJ33" s="208"/>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5"/>
    </row>
    <row r="34" spans="1:68" ht="15" customHeight="1" x14ac:dyDescent="0.15">
      <c r="A34" s="685"/>
      <c r="B34" s="686"/>
      <c r="C34" s="686"/>
      <c r="D34" s="687"/>
      <c r="E34" s="518"/>
      <c r="F34" s="516"/>
      <c r="G34" s="516"/>
      <c r="H34" s="516"/>
      <c r="I34" s="516"/>
      <c r="J34" s="516"/>
      <c r="K34" s="516"/>
      <c r="L34" s="516"/>
      <c r="M34" s="516"/>
      <c r="N34" s="516"/>
      <c r="O34" s="516"/>
      <c r="P34" s="516"/>
      <c r="Q34" s="516"/>
      <c r="R34" s="519"/>
      <c r="S34" s="121" t="s">
        <v>49</v>
      </c>
      <c r="T34" s="525"/>
      <c r="U34" s="526"/>
      <c r="V34" s="121" t="s">
        <v>49</v>
      </c>
      <c r="W34" s="525"/>
      <c r="X34" s="526"/>
      <c r="Y34" s="534"/>
      <c r="Z34" s="535"/>
      <c r="AA34" s="535"/>
      <c r="AB34" s="536"/>
      <c r="AC34" s="664"/>
      <c r="AD34" s="665"/>
      <c r="AE34" s="665"/>
      <c r="AF34" s="666"/>
      <c r="AG34" s="553"/>
      <c r="AH34" s="554"/>
      <c r="AI34" s="122"/>
      <c r="AJ34" s="123"/>
      <c r="AK34" s="201"/>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row>
    <row r="35" spans="1:68" ht="15" customHeight="1" x14ac:dyDescent="0.15">
      <c r="A35" s="685"/>
      <c r="B35" s="686"/>
      <c r="C35" s="686"/>
      <c r="D35" s="687"/>
      <c r="E35" s="145"/>
      <c r="F35" s="143"/>
      <c r="G35" s="144" t="s">
        <v>202</v>
      </c>
      <c r="H35" s="144" t="s">
        <v>203</v>
      </c>
      <c r="I35" s="524" t="s">
        <v>204</v>
      </c>
      <c r="J35" s="524"/>
      <c r="K35" s="144" t="s">
        <v>133</v>
      </c>
      <c r="L35" s="144" t="s">
        <v>203</v>
      </c>
      <c r="M35" s="524" t="s">
        <v>205</v>
      </c>
      <c r="N35" s="524"/>
      <c r="O35" s="524"/>
      <c r="P35" s="524"/>
      <c r="Q35" s="524"/>
      <c r="R35" s="146" t="s">
        <v>206</v>
      </c>
      <c r="S35" s="557" t="str">
        <f>IF(T34=0,"",T34-S33+1)</f>
        <v/>
      </c>
      <c r="T35" s="558"/>
      <c r="U35" s="559"/>
      <c r="V35" s="557" t="str">
        <f>IF(W34=0,"",W34-V33+1)</f>
        <v/>
      </c>
      <c r="W35" s="558"/>
      <c r="X35" s="559"/>
      <c r="Y35" s="537"/>
      <c r="Z35" s="538"/>
      <c r="AA35" s="538"/>
      <c r="AB35" s="539"/>
      <c r="AC35" s="667"/>
      <c r="AD35" s="668"/>
      <c r="AE35" s="668"/>
      <c r="AF35" s="669"/>
      <c r="AG35" s="555"/>
      <c r="AH35" s="556"/>
      <c r="AI35" s="119"/>
      <c r="BP35" s="120"/>
    </row>
    <row r="36" spans="1:68" ht="15" customHeight="1" x14ac:dyDescent="0.15">
      <c r="A36" s="685"/>
      <c r="B36" s="686"/>
      <c r="C36" s="686"/>
      <c r="D36" s="687"/>
      <c r="E36" s="514"/>
      <c r="F36" s="515"/>
      <c r="G36" s="515"/>
      <c r="H36" s="515"/>
      <c r="I36" s="515"/>
      <c r="J36" s="515"/>
      <c r="K36" s="515"/>
      <c r="L36" s="515"/>
      <c r="M36" s="515"/>
      <c r="N36" s="515"/>
      <c r="O36" s="515"/>
      <c r="P36" s="515"/>
      <c r="Q36" s="515"/>
      <c r="R36" s="517"/>
      <c r="S36" s="520"/>
      <c r="T36" s="521"/>
      <c r="U36" s="522"/>
      <c r="V36" s="520"/>
      <c r="W36" s="521"/>
      <c r="X36" s="522"/>
      <c r="Y36" s="531"/>
      <c r="Z36" s="532"/>
      <c r="AA36" s="532"/>
      <c r="AB36" s="533"/>
      <c r="AC36" s="661" t="str">
        <f>IF(Y36=0,"",ROUNDDOWN(Y36*V38/S38*IF(AG36=0,1,AG36/100),0))</f>
        <v/>
      </c>
      <c r="AD36" s="662"/>
      <c r="AE36" s="662"/>
      <c r="AF36" s="663"/>
      <c r="AG36" s="551"/>
      <c r="AH36" s="552"/>
      <c r="AI36" s="119"/>
      <c r="BP36" s="120"/>
    </row>
    <row r="37" spans="1:68" ht="15" customHeight="1" x14ac:dyDescent="0.15">
      <c r="A37" s="685"/>
      <c r="B37" s="686"/>
      <c r="C37" s="686"/>
      <c r="D37" s="687"/>
      <c r="E37" s="518"/>
      <c r="F37" s="516"/>
      <c r="G37" s="516"/>
      <c r="H37" s="516"/>
      <c r="I37" s="516"/>
      <c r="J37" s="516"/>
      <c r="K37" s="516"/>
      <c r="L37" s="516"/>
      <c r="M37" s="516"/>
      <c r="N37" s="516"/>
      <c r="O37" s="516"/>
      <c r="P37" s="516"/>
      <c r="Q37" s="516"/>
      <c r="R37" s="519"/>
      <c r="S37" s="121" t="s">
        <v>49</v>
      </c>
      <c r="T37" s="525"/>
      <c r="U37" s="526"/>
      <c r="V37" s="121" t="s">
        <v>49</v>
      </c>
      <c r="W37" s="525"/>
      <c r="X37" s="526"/>
      <c r="Y37" s="534"/>
      <c r="Z37" s="535"/>
      <c r="AA37" s="535"/>
      <c r="AB37" s="536"/>
      <c r="AC37" s="664"/>
      <c r="AD37" s="665"/>
      <c r="AE37" s="665"/>
      <c r="AF37" s="666"/>
      <c r="AG37" s="553"/>
      <c r="AH37" s="554"/>
      <c r="AI37" s="119"/>
      <c r="BP37" s="120"/>
    </row>
    <row r="38" spans="1:68" ht="15" customHeight="1" x14ac:dyDescent="0.15">
      <c r="A38" s="685"/>
      <c r="B38" s="686"/>
      <c r="C38" s="686"/>
      <c r="D38" s="687"/>
      <c r="E38" s="145"/>
      <c r="F38" s="143"/>
      <c r="G38" s="144" t="s">
        <v>202</v>
      </c>
      <c r="H38" s="144" t="s">
        <v>203</v>
      </c>
      <c r="I38" s="524" t="s">
        <v>204</v>
      </c>
      <c r="J38" s="524"/>
      <c r="K38" s="144" t="s">
        <v>133</v>
      </c>
      <c r="L38" s="144" t="s">
        <v>203</v>
      </c>
      <c r="M38" s="524" t="s">
        <v>205</v>
      </c>
      <c r="N38" s="524"/>
      <c r="O38" s="524"/>
      <c r="P38" s="524"/>
      <c r="Q38" s="524"/>
      <c r="R38" s="146" t="s">
        <v>206</v>
      </c>
      <c r="S38" s="557" t="str">
        <f>IF(T37=0,"",T37-S36+1)</f>
        <v/>
      </c>
      <c r="T38" s="558"/>
      <c r="U38" s="559"/>
      <c r="V38" s="557" t="str">
        <f>IF(W37=0,"",W37-V36+1)</f>
        <v/>
      </c>
      <c r="W38" s="558"/>
      <c r="X38" s="559"/>
      <c r="Y38" s="537"/>
      <c r="Z38" s="538"/>
      <c r="AA38" s="538"/>
      <c r="AB38" s="539"/>
      <c r="AC38" s="667"/>
      <c r="AD38" s="668"/>
      <c r="AE38" s="668"/>
      <c r="AF38" s="669"/>
      <c r="AG38" s="555"/>
      <c r="AH38" s="556"/>
      <c r="AI38" s="133"/>
      <c r="AJ38" s="108"/>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5"/>
    </row>
    <row r="39" spans="1:68" ht="15" customHeight="1" x14ac:dyDescent="0.15">
      <c r="A39" s="685"/>
      <c r="B39" s="686"/>
      <c r="C39" s="686"/>
      <c r="D39" s="687"/>
      <c r="E39" s="514"/>
      <c r="F39" s="515"/>
      <c r="G39" s="515"/>
      <c r="H39" s="515"/>
      <c r="I39" s="515"/>
      <c r="J39" s="515"/>
      <c r="K39" s="515"/>
      <c r="L39" s="515"/>
      <c r="M39" s="515"/>
      <c r="N39" s="515"/>
      <c r="O39" s="515"/>
      <c r="P39" s="515"/>
      <c r="Q39" s="515"/>
      <c r="R39" s="517"/>
      <c r="S39" s="520"/>
      <c r="T39" s="521"/>
      <c r="U39" s="522"/>
      <c r="V39" s="520"/>
      <c r="W39" s="521"/>
      <c r="X39" s="522"/>
      <c r="Y39" s="531"/>
      <c r="Z39" s="532"/>
      <c r="AA39" s="532"/>
      <c r="AB39" s="533"/>
      <c r="AC39" s="661" t="str">
        <f>IF(Y39=0,"",ROUNDDOWN(Y39*V41/S41*IF(AG39=0,1,AG39/100),0))</f>
        <v/>
      </c>
      <c r="AD39" s="662"/>
      <c r="AE39" s="662"/>
      <c r="AF39" s="663"/>
      <c r="AG39" s="551"/>
      <c r="AH39" s="552"/>
      <c r="AI39" s="114"/>
      <c r="AJ39" s="108"/>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16"/>
    </row>
    <row r="40" spans="1:68" ht="15" customHeight="1" x14ac:dyDescent="0.15">
      <c r="A40" s="685"/>
      <c r="B40" s="686"/>
      <c r="C40" s="686"/>
      <c r="D40" s="687"/>
      <c r="E40" s="518"/>
      <c r="F40" s="516"/>
      <c r="G40" s="516"/>
      <c r="H40" s="516"/>
      <c r="I40" s="516"/>
      <c r="J40" s="516"/>
      <c r="K40" s="516"/>
      <c r="L40" s="516"/>
      <c r="M40" s="516"/>
      <c r="N40" s="516"/>
      <c r="O40" s="516"/>
      <c r="P40" s="516"/>
      <c r="Q40" s="516"/>
      <c r="R40" s="519"/>
      <c r="S40" s="121" t="s">
        <v>49</v>
      </c>
      <c r="T40" s="525"/>
      <c r="U40" s="526"/>
      <c r="V40" s="121" t="s">
        <v>49</v>
      </c>
      <c r="W40" s="525"/>
      <c r="X40" s="526"/>
      <c r="Y40" s="534"/>
      <c r="Z40" s="535"/>
      <c r="AA40" s="535"/>
      <c r="AB40" s="536"/>
      <c r="AC40" s="664"/>
      <c r="AD40" s="665"/>
      <c r="AE40" s="665"/>
      <c r="AF40" s="666"/>
      <c r="AG40" s="553"/>
      <c r="AH40" s="554"/>
      <c r="AI40" s="122" t="s">
        <v>207</v>
      </c>
      <c r="AJ40" s="108"/>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row>
    <row r="41" spans="1:68" ht="15" customHeight="1" x14ac:dyDescent="0.15">
      <c r="A41" s="685"/>
      <c r="B41" s="686"/>
      <c r="C41" s="686"/>
      <c r="D41" s="687"/>
      <c r="E41" s="145"/>
      <c r="F41" s="143"/>
      <c r="G41" s="144" t="s">
        <v>202</v>
      </c>
      <c r="H41" s="144" t="s">
        <v>203</v>
      </c>
      <c r="I41" s="524" t="s">
        <v>204</v>
      </c>
      <c r="J41" s="524"/>
      <c r="K41" s="144" t="s">
        <v>133</v>
      </c>
      <c r="L41" s="144" t="s">
        <v>203</v>
      </c>
      <c r="M41" s="524" t="s">
        <v>205</v>
      </c>
      <c r="N41" s="524"/>
      <c r="O41" s="524"/>
      <c r="P41" s="524"/>
      <c r="Q41" s="524"/>
      <c r="R41" s="146" t="s">
        <v>206</v>
      </c>
      <c r="S41" s="557" t="str">
        <f>IF(T40=0,"",T40-S39+1)</f>
        <v/>
      </c>
      <c r="T41" s="558"/>
      <c r="U41" s="559"/>
      <c r="V41" s="557" t="str">
        <f>IF(W40=0,"",W40-V39+1)</f>
        <v/>
      </c>
      <c r="W41" s="558"/>
      <c r="X41" s="559"/>
      <c r="Y41" s="537"/>
      <c r="Z41" s="538"/>
      <c r="AA41" s="538"/>
      <c r="AB41" s="539"/>
      <c r="AC41" s="667"/>
      <c r="AD41" s="668"/>
      <c r="AE41" s="668"/>
      <c r="AF41" s="669"/>
      <c r="AG41" s="555"/>
      <c r="AH41" s="556"/>
      <c r="AI41" s="546" t="s">
        <v>208</v>
      </c>
      <c r="AJ41" s="547"/>
      <c r="AK41" s="560" t="s">
        <v>209</v>
      </c>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1"/>
    </row>
    <row r="42" spans="1:68" ht="15" customHeight="1" x14ac:dyDescent="0.15">
      <c r="A42" s="685"/>
      <c r="B42" s="686"/>
      <c r="C42" s="686"/>
      <c r="D42" s="687"/>
      <c r="E42" s="514"/>
      <c r="F42" s="515"/>
      <c r="G42" s="515"/>
      <c r="H42" s="515"/>
      <c r="I42" s="515"/>
      <c r="J42" s="515"/>
      <c r="K42" s="515"/>
      <c r="L42" s="515"/>
      <c r="M42" s="515"/>
      <c r="N42" s="515"/>
      <c r="O42" s="515"/>
      <c r="P42" s="515"/>
      <c r="Q42" s="515"/>
      <c r="R42" s="517"/>
      <c r="S42" s="520"/>
      <c r="T42" s="521"/>
      <c r="U42" s="522"/>
      <c r="V42" s="520"/>
      <c r="W42" s="521"/>
      <c r="X42" s="522"/>
      <c r="Y42" s="531"/>
      <c r="Z42" s="532"/>
      <c r="AA42" s="532"/>
      <c r="AB42" s="533"/>
      <c r="AC42" s="661" t="str">
        <f>IF(Y42=0,"",ROUNDDOWN(Y42*V44/S44*IF(AG42=0,1,AG42/100),0))</f>
        <v/>
      </c>
      <c r="AD42" s="662"/>
      <c r="AE42" s="662"/>
      <c r="AF42" s="663"/>
      <c r="AG42" s="551"/>
      <c r="AH42" s="552"/>
      <c r="AI42" s="548"/>
      <c r="AJ42" s="547"/>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1"/>
    </row>
    <row r="43" spans="1:68" ht="15" customHeight="1" x14ac:dyDescent="0.15">
      <c r="A43" s="685"/>
      <c r="B43" s="686"/>
      <c r="C43" s="686"/>
      <c r="D43" s="687"/>
      <c r="E43" s="518"/>
      <c r="F43" s="516"/>
      <c r="G43" s="516"/>
      <c r="H43" s="516"/>
      <c r="I43" s="516"/>
      <c r="J43" s="516"/>
      <c r="K43" s="516"/>
      <c r="L43" s="516"/>
      <c r="M43" s="516"/>
      <c r="N43" s="516"/>
      <c r="O43" s="516"/>
      <c r="P43" s="516"/>
      <c r="Q43" s="516"/>
      <c r="R43" s="519"/>
      <c r="S43" s="121" t="s">
        <v>49</v>
      </c>
      <c r="T43" s="525"/>
      <c r="U43" s="526"/>
      <c r="V43" s="121" t="s">
        <v>49</v>
      </c>
      <c r="W43" s="525"/>
      <c r="X43" s="526"/>
      <c r="Y43" s="534"/>
      <c r="Z43" s="535"/>
      <c r="AA43" s="535"/>
      <c r="AB43" s="536"/>
      <c r="AC43" s="664"/>
      <c r="AD43" s="665"/>
      <c r="AE43" s="665"/>
      <c r="AF43" s="666"/>
      <c r="AG43" s="553"/>
      <c r="AH43" s="554"/>
      <c r="AI43" s="221"/>
      <c r="AJ43" s="222"/>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row>
    <row r="44" spans="1:68" ht="15" customHeight="1" x14ac:dyDescent="0.15">
      <c r="A44" s="685"/>
      <c r="B44" s="686"/>
      <c r="C44" s="686"/>
      <c r="D44" s="687"/>
      <c r="E44" s="145"/>
      <c r="F44" s="143"/>
      <c r="G44" s="144" t="s">
        <v>202</v>
      </c>
      <c r="H44" s="144" t="s">
        <v>203</v>
      </c>
      <c r="I44" s="524" t="s">
        <v>204</v>
      </c>
      <c r="J44" s="524"/>
      <c r="K44" s="144" t="s">
        <v>133</v>
      </c>
      <c r="L44" s="144" t="s">
        <v>203</v>
      </c>
      <c r="M44" s="524" t="s">
        <v>205</v>
      </c>
      <c r="N44" s="524"/>
      <c r="O44" s="524"/>
      <c r="P44" s="524"/>
      <c r="Q44" s="524"/>
      <c r="R44" s="146" t="s">
        <v>206</v>
      </c>
      <c r="S44" s="557" t="str">
        <f>IF(T43=0,"",T43-S42+1)</f>
        <v/>
      </c>
      <c r="T44" s="558"/>
      <c r="U44" s="559"/>
      <c r="V44" s="557" t="str">
        <f>IF(W43=0,"",W43-V42+1)</f>
        <v/>
      </c>
      <c r="W44" s="558"/>
      <c r="X44" s="559"/>
      <c r="Y44" s="537"/>
      <c r="Z44" s="538"/>
      <c r="AA44" s="538"/>
      <c r="AB44" s="539"/>
      <c r="AC44" s="667"/>
      <c r="AD44" s="668"/>
      <c r="AE44" s="668"/>
      <c r="AF44" s="669"/>
      <c r="AG44" s="555"/>
      <c r="AH44" s="556"/>
      <c r="AI44" s="225"/>
      <c r="AJ44" s="222"/>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row>
    <row r="45" spans="1:68" ht="15" customHeight="1" x14ac:dyDescent="0.15">
      <c r="A45" s="685"/>
      <c r="B45" s="686"/>
      <c r="C45" s="686"/>
      <c r="D45" s="687"/>
      <c r="E45" s="514"/>
      <c r="F45" s="515"/>
      <c r="G45" s="515"/>
      <c r="H45" s="515"/>
      <c r="I45" s="515"/>
      <c r="J45" s="515"/>
      <c r="K45" s="515"/>
      <c r="L45" s="515"/>
      <c r="M45" s="515"/>
      <c r="N45" s="515"/>
      <c r="O45" s="515"/>
      <c r="P45" s="515"/>
      <c r="Q45" s="515"/>
      <c r="R45" s="517"/>
      <c r="S45" s="520"/>
      <c r="T45" s="521"/>
      <c r="U45" s="522"/>
      <c r="V45" s="520"/>
      <c r="W45" s="521"/>
      <c r="X45" s="522"/>
      <c r="Y45" s="531"/>
      <c r="Z45" s="532"/>
      <c r="AA45" s="532"/>
      <c r="AB45" s="533"/>
      <c r="AC45" s="661" t="str">
        <f>IF(Y45=0,"",ROUNDDOWN(Y45*V47/S47*IF(AG45=0,1,AG45/100),0))</f>
        <v/>
      </c>
      <c r="AD45" s="662"/>
      <c r="AE45" s="662"/>
      <c r="AF45" s="663"/>
      <c r="AG45" s="551"/>
      <c r="AH45" s="552"/>
      <c r="AI45" s="138"/>
      <c r="AJ45" s="115"/>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5"/>
    </row>
    <row r="46" spans="1:68" ht="15" customHeight="1" x14ac:dyDescent="0.15">
      <c r="A46" s="685"/>
      <c r="B46" s="686"/>
      <c r="C46" s="686"/>
      <c r="D46" s="687"/>
      <c r="E46" s="518"/>
      <c r="F46" s="516"/>
      <c r="G46" s="516"/>
      <c r="H46" s="516"/>
      <c r="I46" s="516"/>
      <c r="J46" s="516"/>
      <c r="K46" s="516"/>
      <c r="L46" s="516"/>
      <c r="M46" s="516"/>
      <c r="N46" s="516"/>
      <c r="O46" s="516"/>
      <c r="P46" s="516"/>
      <c r="Q46" s="516"/>
      <c r="R46" s="519"/>
      <c r="S46" s="121" t="s">
        <v>49</v>
      </c>
      <c r="T46" s="525"/>
      <c r="U46" s="526"/>
      <c r="V46" s="121" t="s">
        <v>49</v>
      </c>
      <c r="W46" s="525"/>
      <c r="X46" s="526"/>
      <c r="Y46" s="534"/>
      <c r="Z46" s="535"/>
      <c r="AA46" s="535"/>
      <c r="AB46" s="536"/>
      <c r="AC46" s="664"/>
      <c r="AD46" s="665"/>
      <c r="AE46" s="665"/>
      <c r="AF46" s="666"/>
      <c r="AG46" s="553"/>
      <c r="AH46" s="554"/>
      <c r="AI46" s="114"/>
      <c r="AJ46" s="115"/>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row>
    <row r="47" spans="1:68" ht="15" customHeight="1" x14ac:dyDescent="0.15">
      <c r="A47" s="685"/>
      <c r="B47" s="686"/>
      <c r="C47" s="686"/>
      <c r="D47" s="687"/>
      <c r="E47" s="145"/>
      <c r="F47" s="143"/>
      <c r="G47" s="144" t="s">
        <v>202</v>
      </c>
      <c r="H47" s="144" t="s">
        <v>203</v>
      </c>
      <c r="I47" s="524" t="s">
        <v>204</v>
      </c>
      <c r="J47" s="524"/>
      <c r="K47" s="144" t="s">
        <v>133</v>
      </c>
      <c r="L47" s="144" t="s">
        <v>203</v>
      </c>
      <c r="M47" s="524" t="s">
        <v>205</v>
      </c>
      <c r="N47" s="524"/>
      <c r="O47" s="524"/>
      <c r="P47" s="524"/>
      <c r="Q47" s="524"/>
      <c r="R47" s="146" t="s">
        <v>206</v>
      </c>
      <c r="S47" s="557" t="str">
        <f>IF(T46=0,"",T46-S45+1)</f>
        <v/>
      </c>
      <c r="T47" s="558"/>
      <c r="U47" s="559"/>
      <c r="V47" s="557" t="str">
        <f>IF(W46=0,"",W46-V45+1)</f>
        <v/>
      </c>
      <c r="W47" s="558"/>
      <c r="X47" s="559"/>
      <c r="Y47" s="537"/>
      <c r="Z47" s="538"/>
      <c r="AA47" s="538"/>
      <c r="AB47" s="539"/>
      <c r="AC47" s="667"/>
      <c r="AD47" s="668"/>
      <c r="AE47" s="668"/>
      <c r="AF47" s="669"/>
      <c r="AG47" s="555"/>
      <c r="AH47" s="556"/>
      <c r="AI47" s="122"/>
      <c r="AJ47" s="108"/>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row>
    <row r="48" spans="1:68" ht="15" customHeight="1" x14ac:dyDescent="0.15">
      <c r="A48" s="685"/>
      <c r="B48" s="686"/>
      <c r="C48" s="686"/>
      <c r="D48" s="687"/>
      <c r="E48" s="514"/>
      <c r="F48" s="515"/>
      <c r="G48" s="515"/>
      <c r="H48" s="515"/>
      <c r="I48" s="515"/>
      <c r="J48" s="515"/>
      <c r="K48" s="515"/>
      <c r="L48" s="515"/>
      <c r="M48" s="515"/>
      <c r="N48" s="515"/>
      <c r="O48" s="515"/>
      <c r="P48" s="515"/>
      <c r="Q48" s="515"/>
      <c r="R48" s="517"/>
      <c r="S48" s="520"/>
      <c r="T48" s="521"/>
      <c r="U48" s="522"/>
      <c r="V48" s="520"/>
      <c r="W48" s="521"/>
      <c r="X48" s="522"/>
      <c r="Y48" s="531"/>
      <c r="Z48" s="532"/>
      <c r="AA48" s="532"/>
      <c r="AB48" s="533"/>
      <c r="AC48" s="661" t="str">
        <f>IF(Y48=0,"",ROUNDDOWN(Y48*V50/S50*IF(AG48=0,1,AG48/100),0))</f>
        <v/>
      </c>
      <c r="AD48" s="662"/>
      <c r="AE48" s="662"/>
      <c r="AF48" s="663"/>
      <c r="AG48" s="551"/>
      <c r="AH48" s="552"/>
      <c r="AI48" s="218"/>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row>
    <row r="49" spans="1:68" ht="15" customHeight="1" x14ac:dyDescent="0.15">
      <c r="A49" s="685"/>
      <c r="B49" s="686"/>
      <c r="C49" s="686"/>
      <c r="D49" s="687"/>
      <c r="E49" s="518"/>
      <c r="F49" s="516"/>
      <c r="G49" s="516"/>
      <c r="H49" s="516"/>
      <c r="I49" s="516"/>
      <c r="J49" s="516"/>
      <c r="K49" s="516"/>
      <c r="L49" s="516"/>
      <c r="M49" s="516"/>
      <c r="N49" s="516"/>
      <c r="O49" s="516"/>
      <c r="P49" s="516"/>
      <c r="Q49" s="516"/>
      <c r="R49" s="519"/>
      <c r="S49" s="121" t="s">
        <v>49</v>
      </c>
      <c r="T49" s="525"/>
      <c r="U49" s="526"/>
      <c r="V49" s="121" t="s">
        <v>49</v>
      </c>
      <c r="W49" s="525"/>
      <c r="X49" s="526"/>
      <c r="Y49" s="534"/>
      <c r="Z49" s="535"/>
      <c r="AA49" s="535"/>
      <c r="AB49" s="536"/>
      <c r="AC49" s="664"/>
      <c r="AD49" s="665"/>
      <c r="AE49" s="665"/>
      <c r="AF49" s="666"/>
      <c r="AG49" s="553"/>
      <c r="AH49" s="554"/>
      <c r="AI49" s="1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row>
    <row r="50" spans="1:68" ht="15" customHeight="1" x14ac:dyDescent="0.15">
      <c r="A50" s="685"/>
      <c r="B50" s="686"/>
      <c r="C50" s="686"/>
      <c r="D50" s="687"/>
      <c r="E50" s="145"/>
      <c r="F50" s="143"/>
      <c r="G50" s="144" t="s">
        <v>202</v>
      </c>
      <c r="H50" s="144" t="s">
        <v>203</v>
      </c>
      <c r="I50" s="524" t="s">
        <v>204</v>
      </c>
      <c r="J50" s="524"/>
      <c r="K50" s="144" t="s">
        <v>133</v>
      </c>
      <c r="L50" s="144" t="s">
        <v>203</v>
      </c>
      <c r="M50" s="524" t="s">
        <v>205</v>
      </c>
      <c r="N50" s="524"/>
      <c r="O50" s="524"/>
      <c r="P50" s="524"/>
      <c r="Q50" s="524"/>
      <c r="R50" s="146" t="s">
        <v>206</v>
      </c>
      <c r="S50" s="557" t="str">
        <f>IF(T49=0,"",T49-S48+1)</f>
        <v/>
      </c>
      <c r="T50" s="558"/>
      <c r="U50" s="559"/>
      <c r="V50" s="557" t="str">
        <f>IF(W49=0,"",W49-V48+1)</f>
        <v/>
      </c>
      <c r="W50" s="558"/>
      <c r="X50" s="559"/>
      <c r="Y50" s="537"/>
      <c r="Z50" s="538"/>
      <c r="AA50" s="538"/>
      <c r="AB50" s="539"/>
      <c r="AC50" s="667"/>
      <c r="AD50" s="668"/>
      <c r="AE50" s="668"/>
      <c r="AF50" s="669"/>
      <c r="AG50" s="555"/>
      <c r="AH50" s="556"/>
      <c r="AI50" s="221"/>
      <c r="AJ50" s="222"/>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row>
    <row r="51" spans="1:68" ht="15" customHeight="1" x14ac:dyDescent="0.15">
      <c r="A51" s="685"/>
      <c r="B51" s="686"/>
      <c r="C51" s="686"/>
      <c r="D51" s="687"/>
      <c r="E51" s="514"/>
      <c r="F51" s="515"/>
      <c r="G51" s="515"/>
      <c r="H51" s="515"/>
      <c r="I51" s="515"/>
      <c r="J51" s="515"/>
      <c r="K51" s="515"/>
      <c r="L51" s="515"/>
      <c r="M51" s="515"/>
      <c r="N51" s="515"/>
      <c r="O51" s="515"/>
      <c r="P51" s="515"/>
      <c r="Q51" s="515"/>
      <c r="R51" s="517"/>
      <c r="S51" s="520"/>
      <c r="T51" s="521"/>
      <c r="U51" s="522"/>
      <c r="V51" s="520"/>
      <c r="W51" s="521"/>
      <c r="X51" s="522"/>
      <c r="Y51" s="531"/>
      <c r="Z51" s="532"/>
      <c r="AA51" s="532"/>
      <c r="AB51" s="533"/>
      <c r="AC51" s="661" t="str">
        <f>IF(Y51=0,"",ROUNDDOWN(Y51*V53/S53*IF(AG51=0,1,AG51/100),0))</f>
        <v/>
      </c>
      <c r="AD51" s="662"/>
      <c r="AE51" s="662"/>
      <c r="AF51" s="663"/>
      <c r="AG51" s="551"/>
      <c r="AH51" s="552"/>
      <c r="AI51" s="225"/>
      <c r="AJ51" s="222"/>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row>
    <row r="52" spans="1:68" ht="15" customHeight="1" x14ac:dyDescent="0.15">
      <c r="A52" s="685"/>
      <c r="B52" s="686"/>
      <c r="C52" s="686"/>
      <c r="D52" s="687"/>
      <c r="E52" s="518"/>
      <c r="F52" s="516"/>
      <c r="G52" s="516"/>
      <c r="H52" s="516"/>
      <c r="I52" s="516"/>
      <c r="J52" s="516"/>
      <c r="K52" s="516"/>
      <c r="L52" s="516"/>
      <c r="M52" s="516"/>
      <c r="N52" s="516"/>
      <c r="O52" s="516"/>
      <c r="P52" s="516"/>
      <c r="Q52" s="516"/>
      <c r="R52" s="519"/>
      <c r="S52" s="121" t="s">
        <v>49</v>
      </c>
      <c r="T52" s="525"/>
      <c r="U52" s="526"/>
      <c r="V52" s="121" t="s">
        <v>49</v>
      </c>
      <c r="W52" s="525"/>
      <c r="X52" s="526"/>
      <c r="Y52" s="534"/>
      <c r="Z52" s="535"/>
      <c r="AA52" s="535"/>
      <c r="AB52" s="536"/>
      <c r="AC52" s="664"/>
      <c r="AD52" s="665"/>
      <c r="AE52" s="665"/>
      <c r="AF52" s="666"/>
      <c r="AG52" s="553"/>
      <c r="AH52" s="554"/>
      <c r="AI52" s="119"/>
      <c r="BP52" s="120"/>
    </row>
    <row r="53" spans="1:68" ht="15" customHeight="1" x14ac:dyDescent="0.15">
      <c r="A53" s="685"/>
      <c r="B53" s="686"/>
      <c r="C53" s="686"/>
      <c r="D53" s="687"/>
      <c r="E53" s="145"/>
      <c r="F53" s="143"/>
      <c r="G53" s="144" t="s">
        <v>202</v>
      </c>
      <c r="H53" s="144" t="s">
        <v>203</v>
      </c>
      <c r="I53" s="524" t="s">
        <v>204</v>
      </c>
      <c r="J53" s="524"/>
      <c r="K53" s="144" t="s">
        <v>133</v>
      </c>
      <c r="L53" s="144" t="s">
        <v>203</v>
      </c>
      <c r="M53" s="524" t="s">
        <v>205</v>
      </c>
      <c r="N53" s="524"/>
      <c r="O53" s="524"/>
      <c r="P53" s="524"/>
      <c r="Q53" s="524"/>
      <c r="R53" s="146" t="s">
        <v>206</v>
      </c>
      <c r="S53" s="557" t="str">
        <f>IF(T52=0,"",T52-S51+1)</f>
        <v/>
      </c>
      <c r="T53" s="558"/>
      <c r="U53" s="559"/>
      <c r="V53" s="557" t="str">
        <f>IF(W52=0,"",W52-V51+1)</f>
        <v/>
      </c>
      <c r="W53" s="558"/>
      <c r="X53" s="559"/>
      <c r="Y53" s="537"/>
      <c r="Z53" s="538"/>
      <c r="AA53" s="538"/>
      <c r="AB53" s="539"/>
      <c r="AC53" s="667"/>
      <c r="AD53" s="668"/>
      <c r="AE53" s="668"/>
      <c r="AF53" s="669"/>
      <c r="AG53" s="555"/>
      <c r="AH53" s="556"/>
      <c r="AI53" s="119"/>
      <c r="BP53" s="120"/>
    </row>
    <row r="54" spans="1:68" ht="15" customHeight="1" x14ac:dyDescent="0.15">
      <c r="A54" s="685"/>
      <c r="B54" s="686"/>
      <c r="C54" s="686"/>
      <c r="D54" s="687"/>
      <c r="E54" s="514"/>
      <c r="F54" s="515"/>
      <c r="G54" s="515"/>
      <c r="H54" s="515"/>
      <c r="I54" s="515"/>
      <c r="J54" s="515"/>
      <c r="K54" s="515"/>
      <c r="L54" s="515"/>
      <c r="M54" s="515"/>
      <c r="N54" s="515"/>
      <c r="O54" s="515"/>
      <c r="P54" s="515"/>
      <c r="Q54" s="515"/>
      <c r="R54" s="517"/>
      <c r="S54" s="520"/>
      <c r="T54" s="521"/>
      <c r="U54" s="522"/>
      <c r="V54" s="520"/>
      <c r="W54" s="521"/>
      <c r="X54" s="522"/>
      <c r="Y54" s="531"/>
      <c r="Z54" s="532"/>
      <c r="AA54" s="532"/>
      <c r="AB54" s="533"/>
      <c r="AC54" s="661" t="str">
        <f>IF(Y54=0,"",ROUNDDOWN(Y54*V56/S56*IF(AG54=0,1,AG54/100),0))</f>
        <v/>
      </c>
      <c r="AD54" s="662"/>
      <c r="AE54" s="662"/>
      <c r="AF54" s="663"/>
      <c r="AG54" s="551"/>
      <c r="AH54" s="552"/>
      <c r="AI54" s="119"/>
      <c r="BP54" s="120"/>
    </row>
    <row r="55" spans="1:68" ht="15" customHeight="1" x14ac:dyDescent="0.15">
      <c r="A55" s="685"/>
      <c r="B55" s="686"/>
      <c r="C55" s="686"/>
      <c r="D55" s="687"/>
      <c r="E55" s="518"/>
      <c r="F55" s="516"/>
      <c r="G55" s="516"/>
      <c r="H55" s="516"/>
      <c r="I55" s="516"/>
      <c r="J55" s="516"/>
      <c r="K55" s="516"/>
      <c r="L55" s="516"/>
      <c r="M55" s="516"/>
      <c r="N55" s="516"/>
      <c r="O55" s="516"/>
      <c r="P55" s="516"/>
      <c r="Q55" s="516"/>
      <c r="R55" s="519"/>
      <c r="S55" s="121" t="s">
        <v>49</v>
      </c>
      <c r="T55" s="525"/>
      <c r="U55" s="526"/>
      <c r="V55" s="121" t="s">
        <v>49</v>
      </c>
      <c r="W55" s="525"/>
      <c r="X55" s="526"/>
      <c r="Y55" s="534"/>
      <c r="Z55" s="535"/>
      <c r="AA55" s="535"/>
      <c r="AB55" s="536"/>
      <c r="AC55" s="664"/>
      <c r="AD55" s="665"/>
      <c r="AE55" s="665"/>
      <c r="AF55" s="666"/>
      <c r="AG55" s="553"/>
      <c r="AH55" s="554"/>
      <c r="AI55" s="122"/>
      <c r="AJ55" s="123"/>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5"/>
    </row>
    <row r="56" spans="1:68" ht="15" customHeight="1" x14ac:dyDescent="0.15">
      <c r="A56" s="685"/>
      <c r="B56" s="686"/>
      <c r="C56" s="686"/>
      <c r="D56" s="687"/>
      <c r="E56" s="145"/>
      <c r="F56" s="143"/>
      <c r="G56" s="144" t="s">
        <v>202</v>
      </c>
      <c r="H56" s="144" t="s">
        <v>203</v>
      </c>
      <c r="I56" s="524" t="s">
        <v>204</v>
      </c>
      <c r="J56" s="524"/>
      <c r="K56" s="144" t="s">
        <v>133</v>
      </c>
      <c r="L56" s="144" t="s">
        <v>203</v>
      </c>
      <c r="M56" s="524" t="s">
        <v>205</v>
      </c>
      <c r="N56" s="524"/>
      <c r="O56" s="524"/>
      <c r="P56" s="524"/>
      <c r="Q56" s="524"/>
      <c r="R56" s="146" t="s">
        <v>206</v>
      </c>
      <c r="S56" s="557" t="str">
        <f>IF(T55=0,"",T55-S54+1)</f>
        <v/>
      </c>
      <c r="T56" s="558"/>
      <c r="U56" s="559"/>
      <c r="V56" s="557" t="str">
        <f>IF(W55=0,"",W55-V54+1)</f>
        <v/>
      </c>
      <c r="W56" s="558"/>
      <c r="X56" s="559"/>
      <c r="Y56" s="537"/>
      <c r="Z56" s="538"/>
      <c r="AA56" s="538"/>
      <c r="AB56" s="539"/>
      <c r="AC56" s="667"/>
      <c r="AD56" s="668"/>
      <c r="AE56" s="668"/>
      <c r="AF56" s="669"/>
      <c r="AG56" s="555"/>
      <c r="AH56" s="556"/>
      <c r="AI56" s="107"/>
      <c r="AJ56" s="123"/>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5"/>
    </row>
    <row r="57" spans="1:68" ht="15" customHeight="1" x14ac:dyDescent="0.15">
      <c r="A57" s="685"/>
      <c r="B57" s="686"/>
      <c r="C57" s="686"/>
      <c r="D57" s="687"/>
      <c r="E57" s="697" t="s">
        <v>210</v>
      </c>
      <c r="F57" s="698"/>
      <c r="G57" s="698"/>
      <c r="H57" s="698"/>
      <c r="I57" s="699"/>
      <c r="J57" s="709"/>
      <c r="K57" s="710"/>
      <c r="L57" s="710"/>
      <c r="M57" s="710"/>
      <c r="N57" s="605" t="s">
        <v>211</v>
      </c>
      <c r="O57" s="605"/>
      <c r="P57" s="713" t="s">
        <v>212</v>
      </c>
      <c r="Q57" s="683"/>
      <c r="R57" s="683"/>
      <c r="S57" s="683"/>
      <c r="T57" s="683"/>
      <c r="U57" s="683"/>
      <c r="V57" s="683"/>
      <c r="W57" s="683"/>
      <c r="X57" s="683"/>
      <c r="Y57" s="683"/>
      <c r="Z57" s="683"/>
      <c r="AA57" s="683"/>
      <c r="AB57" s="683"/>
      <c r="AC57" s="675" t="str">
        <f>IF(SUM(AC30:AF56)=0,"",SUM(AC30:AF56))</f>
        <v/>
      </c>
      <c r="AD57" s="675"/>
      <c r="AE57" s="675"/>
      <c r="AF57" s="675"/>
      <c r="AG57" s="677"/>
      <c r="AH57" s="678"/>
      <c r="AI57" s="119"/>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5"/>
    </row>
    <row r="58" spans="1:68" ht="15" customHeight="1" x14ac:dyDescent="0.15">
      <c r="A58" s="685"/>
      <c r="B58" s="686"/>
      <c r="C58" s="686"/>
      <c r="D58" s="687"/>
      <c r="E58" s="700"/>
      <c r="F58" s="701"/>
      <c r="G58" s="701"/>
      <c r="H58" s="701"/>
      <c r="I58" s="702"/>
      <c r="J58" s="711"/>
      <c r="K58" s="712"/>
      <c r="L58" s="712"/>
      <c r="M58" s="712"/>
      <c r="N58" s="524"/>
      <c r="O58" s="524"/>
      <c r="P58" s="714"/>
      <c r="Q58" s="715"/>
      <c r="R58" s="715"/>
      <c r="S58" s="715"/>
      <c r="T58" s="715"/>
      <c r="U58" s="715"/>
      <c r="V58" s="715"/>
      <c r="W58" s="715"/>
      <c r="X58" s="715"/>
      <c r="Y58" s="715"/>
      <c r="Z58" s="715"/>
      <c r="AA58" s="715"/>
      <c r="AB58" s="715"/>
      <c r="AC58" s="676"/>
      <c r="AD58" s="676"/>
      <c r="AE58" s="676"/>
      <c r="AF58" s="676"/>
      <c r="AG58" s="679"/>
      <c r="AH58" s="680"/>
      <c r="AI58" s="119"/>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ht="15" customHeight="1" x14ac:dyDescent="0.15">
      <c r="A59" s="685"/>
      <c r="B59" s="686"/>
      <c r="C59" s="686"/>
      <c r="D59" s="687"/>
      <c r="E59" s="673" t="s">
        <v>213</v>
      </c>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703" t="str">
        <f>IF(AND(AC57="",J57&gt;=1),0,IF(J57="","0",IF(J57=0,"0",ROUNDDOWN(AC57/J57,0))))</f>
        <v>0</v>
      </c>
      <c r="AD59" s="704"/>
      <c r="AE59" s="704"/>
      <c r="AF59" s="704"/>
      <c r="AG59" s="704"/>
      <c r="AH59" s="705"/>
      <c r="AI59" s="119"/>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5"/>
    </row>
    <row r="60" spans="1:68" ht="15" customHeight="1" thickBot="1" x14ac:dyDescent="0.2">
      <c r="A60" s="688"/>
      <c r="B60" s="689"/>
      <c r="C60" s="689"/>
      <c r="D60" s="690"/>
      <c r="E60" s="674"/>
      <c r="F60" s="674"/>
      <c r="G60" s="674"/>
      <c r="H60" s="674"/>
      <c r="I60" s="674"/>
      <c r="J60" s="674"/>
      <c r="K60" s="674"/>
      <c r="L60" s="674"/>
      <c r="M60" s="674"/>
      <c r="N60" s="674"/>
      <c r="O60" s="674"/>
      <c r="P60" s="674"/>
      <c r="Q60" s="674"/>
      <c r="R60" s="674"/>
      <c r="S60" s="674"/>
      <c r="T60" s="674"/>
      <c r="U60" s="674"/>
      <c r="V60" s="674"/>
      <c r="W60" s="674"/>
      <c r="X60" s="674"/>
      <c r="Y60" s="674"/>
      <c r="Z60" s="674"/>
      <c r="AA60" s="674"/>
      <c r="AB60" s="674"/>
      <c r="AC60" s="706"/>
      <c r="AD60" s="707"/>
      <c r="AE60" s="707"/>
      <c r="AF60" s="707"/>
      <c r="AG60" s="707"/>
      <c r="AH60" s="708"/>
      <c r="AI60" s="255"/>
      <c r="AJ60" s="256"/>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4"/>
    </row>
    <row r="61" spans="1:68" ht="8.25" customHeight="1" x14ac:dyDescent="0.15">
      <c r="A61" s="681"/>
      <c r="B61" s="681"/>
      <c r="C61" s="681"/>
      <c r="D61" s="681"/>
      <c r="E61" s="681"/>
      <c r="F61" s="681"/>
      <c r="G61" s="681"/>
      <c r="H61" s="681"/>
      <c r="I61" s="681"/>
      <c r="J61" s="681"/>
      <c r="K61" s="681"/>
      <c r="L61" s="681"/>
      <c r="M61" s="681"/>
      <c r="N61" s="681"/>
      <c r="O61" s="681"/>
      <c r="P61" s="681"/>
      <c r="Q61" s="681"/>
      <c r="R61" s="681"/>
      <c r="S61" s="681"/>
      <c r="T61" s="681"/>
      <c r="U61" s="681"/>
      <c r="V61" s="681"/>
      <c r="W61" s="681"/>
      <c r="X61" s="681"/>
      <c r="Y61" s="681"/>
      <c r="Z61" s="681"/>
      <c r="AA61" s="681"/>
      <c r="AB61" s="681"/>
      <c r="AC61" s="681"/>
      <c r="AD61" s="681"/>
      <c r="AE61" s="681"/>
      <c r="AF61" s="681"/>
      <c r="AG61" s="681"/>
      <c r="AH61" s="681"/>
      <c r="AI61" s="204"/>
      <c r="AJ61" s="204"/>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row>
    <row r="62" spans="1:68" ht="18" customHeight="1" x14ac:dyDescent="0.15">
      <c r="AI62" s="109"/>
      <c r="AJ62" s="109"/>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row>
  </sheetData>
  <sheetProtection sheet="1" selectLockedCells="1"/>
  <mergeCells count="201">
    <mergeCell ref="I38:J38"/>
    <mergeCell ref="M38:Q38"/>
    <mergeCell ref="I41:J41"/>
    <mergeCell ref="M41:Q41"/>
    <mergeCell ref="E51:R52"/>
    <mergeCell ref="P57:AB58"/>
    <mergeCell ref="AD12:AF12"/>
    <mergeCell ref="W49:X49"/>
    <mergeCell ref="Y48:AB50"/>
    <mergeCell ref="V48:X48"/>
    <mergeCell ref="S48:U48"/>
    <mergeCell ref="I47:J47"/>
    <mergeCell ref="M47:Q47"/>
    <mergeCell ref="E45:R46"/>
    <mergeCell ref="S39:U39"/>
    <mergeCell ref="V38:X38"/>
    <mergeCell ref="AC39:AF41"/>
    <mergeCell ref="T40:U40"/>
    <mergeCell ref="W40:X40"/>
    <mergeCell ref="AC36:AF38"/>
    <mergeCell ref="E39:R40"/>
    <mergeCell ref="AC33:AF35"/>
    <mergeCell ref="AG51:AH53"/>
    <mergeCell ref="T52:U52"/>
    <mergeCell ref="W52:X52"/>
    <mergeCell ref="M50:Q50"/>
    <mergeCell ref="S47:U47"/>
    <mergeCell ref="V47:X47"/>
    <mergeCell ref="T49:U49"/>
    <mergeCell ref="Y26:Z26"/>
    <mergeCell ref="V44:X44"/>
    <mergeCell ref="M53:Q53"/>
    <mergeCell ref="S53:U53"/>
    <mergeCell ref="V53:X53"/>
    <mergeCell ref="S51:U51"/>
    <mergeCell ref="AG45:AH47"/>
    <mergeCell ref="T46:U46"/>
    <mergeCell ref="W46:X46"/>
    <mergeCell ref="T37:U37"/>
    <mergeCell ref="A61:AH61"/>
    <mergeCell ref="A28:D60"/>
    <mergeCell ref="E28:R29"/>
    <mergeCell ref="S28:X28"/>
    <mergeCell ref="E57:I58"/>
    <mergeCell ref="AC51:AF53"/>
    <mergeCell ref="V51:X51"/>
    <mergeCell ref="Y51:AB53"/>
    <mergeCell ref="T55:U55"/>
    <mergeCell ref="I53:J53"/>
    <mergeCell ref="AC59:AH60"/>
    <mergeCell ref="E54:R55"/>
    <mergeCell ref="Y54:AB56"/>
    <mergeCell ref="AG54:AH56"/>
    <mergeCell ref="AC54:AF56"/>
    <mergeCell ref="I56:J56"/>
    <mergeCell ref="J57:M58"/>
    <mergeCell ref="V56:X56"/>
    <mergeCell ref="W55:X55"/>
    <mergeCell ref="S56:U56"/>
    <mergeCell ref="S50:U50"/>
    <mergeCell ref="S54:U54"/>
    <mergeCell ref="E48:R49"/>
    <mergeCell ref="I50:J50"/>
    <mergeCell ref="E59:AB60"/>
    <mergeCell ref="V54:X54"/>
    <mergeCell ref="M56:Q56"/>
    <mergeCell ref="AC57:AF58"/>
    <mergeCell ref="AG57:AH58"/>
    <mergeCell ref="N57:O58"/>
    <mergeCell ref="AG48:AH50"/>
    <mergeCell ref="AG42:AH44"/>
    <mergeCell ref="T43:U43"/>
    <mergeCell ref="W43:X43"/>
    <mergeCell ref="S44:U44"/>
    <mergeCell ref="M44:Q44"/>
    <mergeCell ref="E42:R43"/>
    <mergeCell ref="S42:U42"/>
    <mergeCell ref="V42:X42"/>
    <mergeCell ref="Y42:AB44"/>
    <mergeCell ref="AC42:AF44"/>
    <mergeCell ref="I44:J44"/>
    <mergeCell ref="AC48:AF50"/>
    <mergeCell ref="Y45:AB47"/>
    <mergeCell ref="AC45:AF47"/>
    <mergeCell ref="S45:U45"/>
    <mergeCell ref="V45:X45"/>
    <mergeCell ref="V50:X50"/>
    <mergeCell ref="A22:D25"/>
    <mergeCell ref="E22:H22"/>
    <mergeCell ref="I22:AH22"/>
    <mergeCell ref="E23:H25"/>
    <mergeCell ref="I23:AH25"/>
    <mergeCell ref="G26:R27"/>
    <mergeCell ref="AG33:AH35"/>
    <mergeCell ref="T34:U34"/>
    <mergeCell ref="W34:X34"/>
    <mergeCell ref="S35:U35"/>
    <mergeCell ref="V35:X35"/>
    <mergeCell ref="S29:U29"/>
    <mergeCell ref="V29:X29"/>
    <mergeCell ref="AC30:AF32"/>
    <mergeCell ref="AG28:AH29"/>
    <mergeCell ref="Y30:AB32"/>
    <mergeCell ref="S26:T26"/>
    <mergeCell ref="U26:V26"/>
    <mergeCell ref="W26:X26"/>
    <mergeCell ref="V32:X32"/>
    <mergeCell ref="V33:X33"/>
    <mergeCell ref="I32:J32"/>
    <mergeCell ref="S32:U32"/>
    <mergeCell ref="U27:V27"/>
    <mergeCell ref="AI1:BP2"/>
    <mergeCell ref="N2:P2"/>
    <mergeCell ref="Q2:AH2"/>
    <mergeCell ref="A3:AH4"/>
    <mergeCell ref="AI3:BP4"/>
    <mergeCell ref="AD14:AF14"/>
    <mergeCell ref="AG14:AH14"/>
    <mergeCell ref="AD18:AF18"/>
    <mergeCell ref="E12:F12"/>
    <mergeCell ref="AG11:AH11"/>
    <mergeCell ref="AI12:AJ13"/>
    <mergeCell ref="AK12:BP13"/>
    <mergeCell ref="E13:F13"/>
    <mergeCell ref="A10:AC11"/>
    <mergeCell ref="AD11:AF11"/>
    <mergeCell ref="AD17:AF17"/>
    <mergeCell ref="AD15:AF15"/>
    <mergeCell ref="AG15:AH15"/>
    <mergeCell ref="AD16:AF16"/>
    <mergeCell ref="AG17:AH17"/>
    <mergeCell ref="AG18:AH18"/>
    <mergeCell ref="AG16:AH16"/>
    <mergeCell ref="AI5:AJ6"/>
    <mergeCell ref="AK5:BP6"/>
    <mergeCell ref="AI20:BP21"/>
    <mergeCell ref="E15:F15"/>
    <mergeCell ref="E16:F16"/>
    <mergeCell ref="A20:AH21"/>
    <mergeCell ref="E17:F17"/>
    <mergeCell ref="E18:F18"/>
    <mergeCell ref="A12:D19"/>
    <mergeCell ref="E19:F19"/>
    <mergeCell ref="AD19:AF19"/>
    <mergeCell ref="E14:F14"/>
    <mergeCell ref="AG19:AH19"/>
    <mergeCell ref="AI7:AJ9"/>
    <mergeCell ref="AK7:BP9"/>
    <mergeCell ref="AI14:AJ15"/>
    <mergeCell ref="A5:D9"/>
    <mergeCell ref="E5:H6"/>
    <mergeCell ref="I5:AH6"/>
    <mergeCell ref="AK14:BP15"/>
    <mergeCell ref="AI10:BP11"/>
    <mergeCell ref="AG12:AH12"/>
    <mergeCell ref="AD13:AF13"/>
    <mergeCell ref="AG13:AH13"/>
    <mergeCell ref="E7:H7"/>
    <mergeCell ref="E8:H9"/>
    <mergeCell ref="I8:AH9"/>
    <mergeCell ref="I7:AH7"/>
    <mergeCell ref="AK23:BP23"/>
    <mergeCell ref="AA26:AB26"/>
    <mergeCell ref="AC26:AH26"/>
    <mergeCell ref="AI26:AJ27"/>
    <mergeCell ref="AI41:AJ42"/>
    <mergeCell ref="AC28:AF29"/>
    <mergeCell ref="W31:X31"/>
    <mergeCell ref="S30:U30"/>
    <mergeCell ref="V30:X30"/>
    <mergeCell ref="T31:U31"/>
    <mergeCell ref="AG36:AH38"/>
    <mergeCell ref="S41:U41"/>
    <mergeCell ref="S38:U38"/>
    <mergeCell ref="V41:X41"/>
    <mergeCell ref="V39:X39"/>
    <mergeCell ref="Y39:AB41"/>
    <mergeCell ref="Y36:AB38"/>
    <mergeCell ref="S36:U36"/>
    <mergeCell ref="AK41:BP42"/>
    <mergeCell ref="AK26:BP27"/>
    <mergeCell ref="AC27:AG27"/>
    <mergeCell ref="AG30:AH32"/>
    <mergeCell ref="Y28:AB29"/>
    <mergeCell ref="AG39:AH41"/>
    <mergeCell ref="A26:D27"/>
    <mergeCell ref="W27:X27"/>
    <mergeCell ref="Y27:Z27"/>
    <mergeCell ref="AA27:AB27"/>
    <mergeCell ref="E33:R34"/>
    <mergeCell ref="S33:U33"/>
    <mergeCell ref="S27:T27"/>
    <mergeCell ref="I35:J35"/>
    <mergeCell ref="E36:R37"/>
    <mergeCell ref="M35:Q35"/>
    <mergeCell ref="E30:R31"/>
    <mergeCell ref="M32:Q32"/>
    <mergeCell ref="V36:X36"/>
    <mergeCell ref="W37:X37"/>
    <mergeCell ref="E26:F27"/>
    <mergeCell ref="Y33:AB35"/>
  </mergeCells>
  <phoneticPr fontId="2"/>
  <conditionalFormatting sqref="AD12:AF19">
    <cfRule type="expression" dxfId="0" priority="1" stopIfTrue="1">
      <formula>COUNTIF($AD$12:$AF$19,"○")&gt;5</formula>
    </cfRule>
  </conditionalFormatting>
  <dataValidations count="10">
    <dataValidation type="whole" operator="greaterThanOrEqual" allowBlank="1" showInputMessage="1" showErrorMessage="1" sqref="K7">
      <formula1>1</formula1>
    </dataValidation>
    <dataValidation type="whole" allowBlank="1" showInputMessage="1" showErrorMessage="1" sqref="M7">
      <formula1>1</formula1>
      <formula2>12</formula2>
    </dataValidation>
    <dataValidation type="whole" allowBlank="1" showInputMessage="1" showErrorMessage="1" sqref="O7">
      <formula1>1</formula1>
      <formula2>31</formula2>
    </dataValidation>
    <dataValidation type="whole" operator="greaterThanOrEqual" allowBlank="1" showInputMessage="1" showErrorMessage="1" sqref="J57:M58">
      <formula1>0</formula1>
    </dataValidation>
    <dataValidation type="whole" allowBlank="1" showInputMessage="1" showErrorMessage="1" sqref="S26:AB27">
      <formula1>1</formula1>
      <formula2>100</formula2>
    </dataValidation>
    <dataValidation type="list" allowBlank="1" showInputMessage="1" showErrorMessage="1" sqref="H32 H35 H38 L32 L35 L38 H41 L41 H44 L44 H47 L47 H50 L50 H53 L53 H56 L56">
      <formula1>"□,■"</formula1>
    </dataValidation>
    <dataValidation type="list" allowBlank="1" showInputMessage="1" showErrorMessage="1" sqref="AG12:AG14 AG17:AG19">
      <formula1>"無,有"</formula1>
    </dataValidation>
    <dataValidation type="list" allowBlank="1" showInputMessage="1" showErrorMessage="1" sqref="AG15">
      <formula1>"無,ISO14001認証有,M-EMS認証有"</formula1>
    </dataValidation>
    <dataValidation type="list" allowBlank="1" showInputMessage="1" showErrorMessage="1" sqref="AG16">
      <formula1>"無,研修受講実績有,推進員設置有"</formula1>
    </dataValidation>
    <dataValidation type="list" allowBlank="1" showInputMessage="1" showErrorMessage="1" sqref="AD12:AF19">
      <formula1>"○,－"</formula1>
    </dataValidation>
  </dataValidations>
  <printOptions horizontalCentered="1"/>
  <pageMargins left="0.78740157480314965" right="0.39370078740157483" top="0.59055118110236227" bottom="0.59055118110236227" header="0.31496062992125984" footer="0.31496062992125984"/>
  <pageSetup paperSize="9" scale="65" fitToWidth="2" orientation="portrait" r:id="rId1"/>
  <colBreaks count="1" manualBreakCount="1">
    <brk id="34"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50"/>
  <sheetViews>
    <sheetView view="pageBreakPreview" zoomScaleNormal="85" zoomScaleSheetLayoutView="100" workbookViewId="0">
      <selection activeCell="Q2" sqref="Q2:AH2"/>
    </sheetView>
  </sheetViews>
  <sheetFormatPr defaultColWidth="3.125" defaultRowHeight="18" customHeight="1" x14ac:dyDescent="0.15"/>
  <cols>
    <col min="1" max="50" width="3.875" style="5" customWidth="1"/>
    <col min="51" max="16384" width="3.125" style="5"/>
  </cols>
  <sheetData>
    <row r="1" spans="1:37" ht="23.25" customHeight="1" x14ac:dyDescent="0.15">
      <c r="A1" s="139" t="s">
        <v>214</v>
      </c>
      <c r="C1" s="36"/>
      <c r="N1" s="85"/>
      <c r="O1" s="85"/>
      <c r="P1" s="85"/>
      <c r="Q1" s="58"/>
      <c r="R1" s="58"/>
      <c r="S1" s="58"/>
      <c r="T1" s="58"/>
      <c r="U1" s="58"/>
      <c r="V1" s="58"/>
      <c r="W1" s="58"/>
      <c r="X1" s="58"/>
      <c r="Y1" s="58"/>
      <c r="Z1" s="58"/>
      <c r="AA1" s="58"/>
      <c r="AB1" s="58"/>
      <c r="AC1" s="58"/>
      <c r="AD1" s="58"/>
      <c r="AE1" s="58"/>
      <c r="AF1" s="58"/>
      <c r="AG1" s="58"/>
      <c r="AH1" s="58"/>
    </row>
    <row r="2" spans="1:37" ht="26.25" customHeight="1" thickBot="1" x14ac:dyDescent="0.2">
      <c r="N2" s="745" t="s">
        <v>150</v>
      </c>
      <c r="O2" s="605"/>
      <c r="P2" s="636"/>
      <c r="Q2" s="514"/>
      <c r="R2" s="515"/>
      <c r="S2" s="515"/>
      <c r="T2" s="515"/>
      <c r="U2" s="515"/>
      <c r="V2" s="515"/>
      <c r="W2" s="515"/>
      <c r="X2" s="515"/>
      <c r="Y2" s="515"/>
      <c r="Z2" s="515"/>
      <c r="AA2" s="515"/>
      <c r="AB2" s="515"/>
      <c r="AC2" s="515"/>
      <c r="AD2" s="515"/>
      <c r="AE2" s="515"/>
      <c r="AF2" s="515"/>
      <c r="AG2" s="515"/>
      <c r="AH2" s="517"/>
    </row>
    <row r="3" spans="1:37" ht="15" customHeight="1" x14ac:dyDescent="0.15">
      <c r="A3" s="626" t="s">
        <v>215</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8"/>
    </row>
    <row r="4" spans="1:37" ht="15" customHeight="1" thickBot="1" x14ac:dyDescent="0.2">
      <c r="A4" s="746"/>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8"/>
    </row>
    <row r="5" spans="1:37" ht="26.25" customHeight="1" x14ac:dyDescent="0.15">
      <c r="A5" s="781" t="s">
        <v>216</v>
      </c>
      <c r="B5" s="782"/>
      <c r="C5" s="775" t="s">
        <v>217</v>
      </c>
      <c r="D5" s="776"/>
      <c r="E5" s="776"/>
      <c r="F5" s="775"/>
      <c r="G5" s="776"/>
      <c r="H5" s="776"/>
      <c r="I5" s="776"/>
      <c r="J5" s="776"/>
      <c r="K5" s="776"/>
      <c r="L5" s="776"/>
      <c r="M5" s="776"/>
      <c r="N5" s="776"/>
      <c r="O5" s="776"/>
      <c r="P5" s="776"/>
      <c r="Q5" s="776"/>
      <c r="R5" s="776"/>
      <c r="S5" s="776"/>
      <c r="T5" s="776"/>
      <c r="U5" s="776"/>
      <c r="V5" s="777"/>
      <c r="W5" s="775" t="s">
        <v>218</v>
      </c>
      <c r="X5" s="776"/>
      <c r="Y5" s="776"/>
      <c r="Z5" s="776"/>
      <c r="AA5" s="777"/>
      <c r="AB5" s="776" t="s">
        <v>219</v>
      </c>
      <c r="AC5" s="776"/>
      <c r="AD5" s="776"/>
      <c r="AE5" s="776"/>
      <c r="AF5" s="776"/>
      <c r="AG5" s="776"/>
      <c r="AH5" s="778"/>
    </row>
    <row r="6" spans="1:37" ht="26.25" customHeight="1" x14ac:dyDescent="0.15">
      <c r="A6" s="783"/>
      <c r="B6" s="728"/>
      <c r="C6" s="596" t="s">
        <v>220</v>
      </c>
      <c r="D6" s="597"/>
      <c r="E6" s="743"/>
      <c r="F6" s="779"/>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780"/>
    </row>
    <row r="7" spans="1:37" ht="26.25" customHeight="1" x14ac:dyDescent="0.15">
      <c r="A7" s="783"/>
      <c r="B7" s="728"/>
      <c r="C7" s="749" t="s">
        <v>42</v>
      </c>
      <c r="D7" s="750"/>
      <c r="E7" s="750"/>
      <c r="F7" s="751"/>
      <c r="G7" s="757" t="s">
        <v>161</v>
      </c>
      <c r="H7" s="758"/>
      <c r="I7" s="758"/>
      <c r="J7" s="759"/>
      <c r="K7" s="760"/>
      <c r="L7" s="761"/>
      <c r="M7" s="761"/>
      <c r="N7" s="761"/>
      <c r="O7" s="761"/>
      <c r="P7" s="761"/>
      <c r="Q7" s="761"/>
      <c r="R7" s="761"/>
      <c r="S7" s="761"/>
      <c r="T7" s="761"/>
      <c r="U7" s="761"/>
      <c r="V7" s="761"/>
      <c r="W7" s="761"/>
      <c r="X7" s="761"/>
      <c r="Y7" s="761"/>
      <c r="Z7" s="761"/>
      <c r="AA7" s="761"/>
      <c r="AB7" s="761"/>
      <c r="AC7" s="761"/>
      <c r="AD7" s="761"/>
      <c r="AE7" s="761"/>
      <c r="AF7" s="761"/>
      <c r="AG7" s="761"/>
      <c r="AH7" s="762"/>
    </row>
    <row r="8" spans="1:37" ht="26.25" customHeight="1" x14ac:dyDescent="0.15">
      <c r="A8" s="783"/>
      <c r="B8" s="728"/>
      <c r="C8" s="752"/>
      <c r="D8" s="753"/>
      <c r="E8" s="753"/>
      <c r="F8" s="751"/>
      <c r="G8" s="763" t="s">
        <v>162</v>
      </c>
      <c r="H8" s="764"/>
      <c r="I8" s="764"/>
      <c r="J8" s="765"/>
      <c r="K8" s="769"/>
      <c r="L8" s="770"/>
      <c r="M8" s="770"/>
      <c r="N8" s="770"/>
      <c r="O8" s="770"/>
      <c r="P8" s="770"/>
      <c r="Q8" s="770"/>
      <c r="R8" s="770"/>
      <c r="S8" s="770"/>
      <c r="T8" s="770"/>
      <c r="U8" s="770"/>
      <c r="V8" s="770"/>
      <c r="W8" s="770"/>
      <c r="X8" s="770"/>
      <c r="Y8" s="770"/>
      <c r="Z8" s="770"/>
      <c r="AA8" s="770"/>
      <c r="AB8" s="770"/>
      <c r="AC8" s="770"/>
      <c r="AD8" s="770"/>
      <c r="AE8" s="770"/>
      <c r="AF8" s="770"/>
      <c r="AG8" s="770"/>
      <c r="AH8" s="771"/>
      <c r="AK8" s="96"/>
    </row>
    <row r="9" spans="1:37" ht="26.25" customHeight="1" x14ac:dyDescent="0.15">
      <c r="A9" s="783"/>
      <c r="B9" s="728"/>
      <c r="C9" s="754"/>
      <c r="D9" s="755"/>
      <c r="E9" s="755"/>
      <c r="F9" s="756"/>
      <c r="G9" s="766"/>
      <c r="H9" s="767"/>
      <c r="I9" s="767"/>
      <c r="J9" s="768"/>
      <c r="K9" s="772"/>
      <c r="L9" s="773"/>
      <c r="M9" s="773"/>
      <c r="N9" s="773"/>
      <c r="O9" s="773"/>
      <c r="P9" s="773"/>
      <c r="Q9" s="773"/>
      <c r="R9" s="773"/>
      <c r="S9" s="773"/>
      <c r="T9" s="773"/>
      <c r="U9" s="773"/>
      <c r="V9" s="773"/>
      <c r="W9" s="773"/>
      <c r="X9" s="773"/>
      <c r="Y9" s="773"/>
      <c r="Z9" s="773"/>
      <c r="AA9" s="773"/>
      <c r="AB9" s="773"/>
      <c r="AC9" s="773"/>
      <c r="AD9" s="773"/>
      <c r="AE9" s="773"/>
      <c r="AF9" s="773"/>
      <c r="AG9" s="773"/>
      <c r="AH9" s="774"/>
    </row>
    <row r="10" spans="1:37" ht="26.25" customHeight="1" x14ac:dyDescent="0.15">
      <c r="A10" s="783"/>
      <c r="B10" s="728"/>
      <c r="C10" s="647" t="s">
        <v>221</v>
      </c>
      <c r="D10" s="570"/>
      <c r="E10" s="570"/>
      <c r="F10" s="570"/>
      <c r="G10" s="570"/>
      <c r="H10" s="570"/>
      <c r="I10" s="571"/>
      <c r="J10" s="647" t="s">
        <v>222</v>
      </c>
      <c r="K10" s="607"/>
      <c r="L10" s="607"/>
      <c r="M10" s="607"/>
      <c r="N10" s="607"/>
      <c r="O10" s="607"/>
      <c r="P10" s="607"/>
      <c r="Q10" s="741" t="s">
        <v>223</v>
      </c>
      <c r="R10" s="742"/>
      <c r="S10" s="742"/>
      <c r="T10" s="742"/>
      <c r="U10" s="742"/>
      <c r="V10" s="146" t="s">
        <v>203</v>
      </c>
      <c r="W10" s="741" t="s">
        <v>224</v>
      </c>
      <c r="X10" s="742"/>
      <c r="Y10" s="742"/>
      <c r="Z10" s="742"/>
      <c r="AA10" s="742"/>
      <c r="AB10" s="146" t="s">
        <v>203</v>
      </c>
      <c r="AC10" s="741" t="s">
        <v>225</v>
      </c>
      <c r="AD10" s="742"/>
      <c r="AE10" s="742"/>
      <c r="AF10" s="742"/>
      <c r="AG10" s="742"/>
      <c r="AH10" s="240" t="s">
        <v>203</v>
      </c>
    </row>
    <row r="11" spans="1:37" ht="26.25" customHeight="1" x14ac:dyDescent="0.15">
      <c r="A11" s="783"/>
      <c r="B11" s="728"/>
      <c r="C11" s="648"/>
      <c r="D11" s="509"/>
      <c r="E11" s="509"/>
      <c r="F11" s="509"/>
      <c r="G11" s="509"/>
      <c r="H11" s="509"/>
      <c r="I11" s="510"/>
      <c r="J11" s="596" t="s">
        <v>226</v>
      </c>
      <c r="K11" s="597"/>
      <c r="L11" s="597"/>
      <c r="M11" s="597"/>
      <c r="N11" s="597"/>
      <c r="O11" s="597"/>
      <c r="P11" s="743"/>
      <c r="Q11" s="524"/>
      <c r="R11" s="524"/>
      <c r="S11" s="524"/>
      <c r="T11" s="524"/>
      <c r="U11" s="524"/>
      <c r="V11" s="524"/>
      <c r="W11" s="524"/>
      <c r="X11" s="524"/>
      <c r="Y11" s="524"/>
      <c r="Z11" s="524"/>
      <c r="AA11" s="524"/>
      <c r="AB11" s="524"/>
      <c r="AC11" s="524"/>
      <c r="AD11" s="524"/>
      <c r="AE11" s="524"/>
      <c r="AF11" s="524"/>
      <c r="AG11" s="524"/>
      <c r="AH11" s="744"/>
    </row>
    <row r="12" spans="1:37" ht="26.25" customHeight="1" x14ac:dyDescent="0.15">
      <c r="A12" s="783"/>
      <c r="B12" s="728"/>
      <c r="C12" s="725" t="s">
        <v>227</v>
      </c>
      <c r="D12" s="726"/>
      <c r="E12" s="796" t="s">
        <v>228</v>
      </c>
      <c r="F12" s="524"/>
      <c r="G12" s="524"/>
      <c r="H12" s="524"/>
      <c r="I12" s="524"/>
      <c r="J12" s="524"/>
      <c r="K12" s="524"/>
      <c r="L12" s="524"/>
      <c r="M12" s="524"/>
      <c r="N12" s="648" t="s">
        <v>229</v>
      </c>
      <c r="O12" s="509"/>
      <c r="P12" s="509"/>
      <c r="Q12" s="509"/>
      <c r="R12" s="509"/>
      <c r="S12" s="509"/>
      <c r="T12" s="509"/>
      <c r="U12" s="509"/>
      <c r="V12" s="509"/>
      <c r="W12" s="509"/>
      <c r="X12" s="510"/>
      <c r="Y12" s="648" t="s">
        <v>230</v>
      </c>
      <c r="Z12" s="509"/>
      <c r="AA12" s="509"/>
      <c r="AB12" s="509"/>
      <c r="AC12" s="510"/>
      <c r="AD12" s="648"/>
      <c r="AE12" s="509"/>
      <c r="AF12" s="509"/>
      <c r="AG12" s="734" t="s">
        <v>231</v>
      </c>
      <c r="AH12" s="735"/>
    </row>
    <row r="13" spans="1:37" ht="26.25" customHeight="1" x14ac:dyDescent="0.15">
      <c r="A13" s="783"/>
      <c r="B13" s="728"/>
      <c r="C13" s="727"/>
      <c r="D13" s="728"/>
      <c r="E13" s="736"/>
      <c r="F13" s="737"/>
      <c r="G13" s="737"/>
      <c r="H13" s="737"/>
      <c r="I13" s="737"/>
      <c r="J13" s="737"/>
      <c r="K13" s="737"/>
      <c r="L13" s="737"/>
      <c r="M13" s="737"/>
      <c r="N13" s="738" t="s">
        <v>232</v>
      </c>
      <c r="O13" s="738"/>
      <c r="P13" s="738"/>
      <c r="Q13" s="738"/>
      <c r="R13" s="738"/>
      <c r="S13" s="739" t="s">
        <v>233</v>
      </c>
      <c r="T13" s="740"/>
      <c r="U13" s="717" t="s">
        <v>234</v>
      </c>
      <c r="V13" s="717"/>
      <c r="W13" s="717"/>
      <c r="X13" s="717"/>
      <c r="Y13" s="716" t="s">
        <v>235</v>
      </c>
      <c r="Z13" s="717"/>
      <c r="AA13" s="717"/>
      <c r="AB13" s="717"/>
      <c r="AC13" s="717"/>
      <c r="AD13" s="717"/>
      <c r="AE13" s="717"/>
      <c r="AF13" s="717"/>
      <c r="AG13" s="717"/>
      <c r="AH13" s="718"/>
    </row>
    <row r="14" spans="1:37" ht="26.25" customHeight="1" x14ac:dyDescent="0.15">
      <c r="A14" s="783"/>
      <c r="B14" s="728"/>
      <c r="C14" s="727"/>
      <c r="D14" s="728"/>
      <c r="E14" s="717" t="s">
        <v>236</v>
      </c>
      <c r="F14" s="717"/>
      <c r="G14" s="717"/>
      <c r="H14" s="717"/>
      <c r="I14" s="717"/>
      <c r="J14" s="717"/>
      <c r="K14" s="717"/>
      <c r="L14" s="717"/>
      <c r="M14" s="717"/>
      <c r="N14" s="731"/>
      <c r="O14" s="731"/>
      <c r="P14" s="732"/>
      <c r="Q14" s="786" t="s">
        <v>237</v>
      </c>
      <c r="R14" s="738"/>
      <c r="S14" s="787">
        <v>1</v>
      </c>
      <c r="T14" s="788"/>
      <c r="U14" s="789" t="str">
        <f>IF(N14="","",ROUNDDOWN(N14*S14,3))</f>
        <v/>
      </c>
      <c r="V14" s="789"/>
      <c r="W14" s="717" t="s">
        <v>237</v>
      </c>
      <c r="X14" s="717"/>
      <c r="Y14" s="719" t="str">
        <f>IF(SUM(U14:V17)=0,"",SUM(U14:V17))</f>
        <v/>
      </c>
      <c r="Z14" s="720"/>
      <c r="AA14" s="720"/>
      <c r="AB14" s="720"/>
      <c r="AC14" s="720"/>
      <c r="AD14" s="506" t="s">
        <v>238</v>
      </c>
      <c r="AE14" s="506"/>
      <c r="AF14" s="506"/>
      <c r="AG14" s="506"/>
      <c r="AH14" s="797"/>
    </row>
    <row r="15" spans="1:37" ht="26.25" customHeight="1" x14ac:dyDescent="0.15">
      <c r="A15" s="783"/>
      <c r="B15" s="728"/>
      <c r="C15" s="727"/>
      <c r="D15" s="728"/>
      <c r="E15" s="717" t="s">
        <v>239</v>
      </c>
      <c r="F15" s="717"/>
      <c r="G15" s="717"/>
      <c r="H15" s="717"/>
      <c r="I15" s="717"/>
      <c r="J15" s="717"/>
      <c r="K15" s="717"/>
      <c r="L15" s="717"/>
      <c r="M15" s="717"/>
      <c r="N15" s="731"/>
      <c r="O15" s="731"/>
      <c r="P15" s="732"/>
      <c r="Q15" s="786" t="s">
        <v>237</v>
      </c>
      <c r="R15" s="738"/>
      <c r="S15" s="787">
        <v>1</v>
      </c>
      <c r="T15" s="788"/>
      <c r="U15" s="789" t="str">
        <f>IF(N15="","",ROUNDDOWN(N15*S15,3))</f>
        <v/>
      </c>
      <c r="V15" s="789"/>
      <c r="W15" s="717" t="s">
        <v>237</v>
      </c>
      <c r="X15" s="717"/>
      <c r="Y15" s="721"/>
      <c r="Z15" s="722"/>
      <c r="AA15" s="722"/>
      <c r="AB15" s="722"/>
      <c r="AC15" s="722"/>
      <c r="AD15" s="570"/>
      <c r="AE15" s="570"/>
      <c r="AF15" s="570"/>
      <c r="AG15" s="570"/>
      <c r="AH15" s="798"/>
    </row>
    <row r="16" spans="1:37" ht="26.25" customHeight="1" x14ac:dyDescent="0.15">
      <c r="A16" s="783"/>
      <c r="B16" s="728"/>
      <c r="C16" s="727"/>
      <c r="D16" s="728"/>
      <c r="E16" s="717" t="s">
        <v>240</v>
      </c>
      <c r="F16" s="717"/>
      <c r="G16" s="717"/>
      <c r="H16" s="717"/>
      <c r="I16" s="717"/>
      <c r="J16" s="717"/>
      <c r="K16" s="717"/>
      <c r="L16" s="717"/>
      <c r="M16" s="717"/>
      <c r="N16" s="731"/>
      <c r="O16" s="731"/>
      <c r="P16" s="732"/>
      <c r="Q16" s="786" t="s">
        <v>237</v>
      </c>
      <c r="R16" s="738"/>
      <c r="S16" s="790">
        <v>0.5</v>
      </c>
      <c r="T16" s="790"/>
      <c r="U16" s="789" t="str">
        <f>IF(N16="","",ROUNDDOWN(N16*(1/2),3))</f>
        <v/>
      </c>
      <c r="V16" s="789"/>
      <c r="W16" s="717" t="s">
        <v>237</v>
      </c>
      <c r="X16" s="717"/>
      <c r="Y16" s="721"/>
      <c r="Z16" s="722"/>
      <c r="AA16" s="722"/>
      <c r="AB16" s="722"/>
      <c r="AC16" s="722"/>
      <c r="AD16" s="570"/>
      <c r="AE16" s="570"/>
      <c r="AF16" s="570"/>
      <c r="AG16" s="570"/>
      <c r="AH16" s="798"/>
    </row>
    <row r="17" spans="1:34" ht="26.25" customHeight="1" thickBot="1" x14ac:dyDescent="0.2">
      <c r="A17" s="784"/>
      <c r="B17" s="730"/>
      <c r="C17" s="729"/>
      <c r="D17" s="730"/>
      <c r="E17" s="733" t="s">
        <v>241</v>
      </c>
      <c r="F17" s="733"/>
      <c r="G17" s="733"/>
      <c r="H17" s="733"/>
      <c r="I17" s="733"/>
      <c r="J17" s="733"/>
      <c r="K17" s="733"/>
      <c r="L17" s="733"/>
      <c r="M17" s="733"/>
      <c r="N17" s="791"/>
      <c r="O17" s="791"/>
      <c r="P17" s="792"/>
      <c r="Q17" s="793" t="s">
        <v>237</v>
      </c>
      <c r="R17" s="794"/>
      <c r="S17" s="795">
        <v>0.25</v>
      </c>
      <c r="T17" s="795"/>
      <c r="U17" s="785" t="str">
        <f>IF(N17="","",ROUNDDOWN(N17*(1/4),3))</f>
        <v/>
      </c>
      <c r="V17" s="785"/>
      <c r="W17" s="733" t="s">
        <v>237</v>
      </c>
      <c r="X17" s="733"/>
      <c r="Y17" s="723"/>
      <c r="Z17" s="724"/>
      <c r="AA17" s="724"/>
      <c r="AB17" s="724"/>
      <c r="AC17" s="724"/>
      <c r="AD17" s="799"/>
      <c r="AE17" s="799"/>
      <c r="AF17" s="799"/>
      <c r="AG17" s="799"/>
      <c r="AH17" s="800"/>
    </row>
    <row r="18" spans="1:34" ht="26.25" customHeight="1" x14ac:dyDescent="0.15">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1:34" ht="11.25" customHeight="1" x14ac:dyDescent="0.15">
      <c r="A19" s="86"/>
      <c r="B19" s="86"/>
      <c r="C19" s="86"/>
      <c r="D19" s="86"/>
      <c r="E19" s="98"/>
      <c r="F19" s="98"/>
      <c r="G19" s="98"/>
      <c r="H19" s="98"/>
      <c r="I19" s="98"/>
      <c r="J19" s="98"/>
      <c r="K19" s="98"/>
      <c r="L19" s="98"/>
      <c r="M19" s="98"/>
      <c r="N19" s="101"/>
      <c r="O19" s="101"/>
      <c r="P19" s="101"/>
      <c r="Q19" s="98"/>
      <c r="R19" s="98"/>
      <c r="S19" s="104"/>
      <c r="T19" s="104"/>
      <c r="U19" s="129"/>
      <c r="V19" s="129"/>
      <c r="W19" s="98"/>
      <c r="X19" s="98"/>
      <c r="Y19" s="127"/>
      <c r="Z19" s="127"/>
      <c r="AA19" s="127"/>
      <c r="AB19" s="127"/>
      <c r="AC19" s="127"/>
      <c r="AD19" s="98"/>
      <c r="AE19" s="98"/>
      <c r="AF19" s="98"/>
      <c r="AG19" s="98"/>
      <c r="AH19" s="98"/>
    </row>
    <row r="20" spans="1:34" ht="11.25" customHeight="1" x14ac:dyDescent="0.15">
      <c r="A20" s="86"/>
      <c r="B20" s="86"/>
      <c r="C20" s="86"/>
      <c r="D20" s="86"/>
      <c r="E20" s="98"/>
      <c r="F20" s="98"/>
      <c r="G20" s="98"/>
      <c r="H20" s="98"/>
      <c r="I20" s="98"/>
      <c r="J20" s="98"/>
      <c r="K20" s="98"/>
      <c r="L20" s="98"/>
      <c r="M20" s="98"/>
      <c r="N20" s="101"/>
      <c r="O20" s="101"/>
      <c r="P20" s="101"/>
      <c r="Q20" s="98"/>
      <c r="R20" s="98"/>
      <c r="S20" s="104"/>
      <c r="T20" s="104"/>
      <c r="U20" s="129"/>
      <c r="V20" s="129"/>
      <c r="W20" s="98"/>
      <c r="X20" s="98"/>
      <c r="Y20" s="127"/>
      <c r="Z20" s="127"/>
      <c r="AA20" s="127"/>
      <c r="AB20" s="127"/>
      <c r="AC20" s="127"/>
      <c r="AD20" s="98"/>
      <c r="AE20" s="98"/>
      <c r="AF20" s="98"/>
      <c r="AG20" s="98"/>
      <c r="AH20" s="98"/>
    </row>
    <row r="21" spans="1:34" ht="11.25" customHeight="1" thickBot="1" x14ac:dyDescent="0.2">
      <c r="C21" s="86"/>
      <c r="D21" s="86"/>
      <c r="E21" s="98"/>
      <c r="F21" s="98"/>
      <c r="G21" s="98"/>
      <c r="H21" s="98"/>
      <c r="I21" s="98"/>
      <c r="J21" s="98"/>
      <c r="K21" s="98"/>
      <c r="L21" s="98"/>
      <c r="M21" s="98"/>
      <c r="N21" s="101"/>
      <c r="O21" s="101"/>
      <c r="P21" s="101"/>
      <c r="Q21" s="98"/>
      <c r="R21" s="98"/>
      <c r="S21" s="104"/>
      <c r="T21" s="104"/>
      <c r="U21" s="105"/>
      <c r="V21" s="105"/>
      <c r="W21" s="98"/>
      <c r="X21" s="98"/>
      <c r="Y21" s="106"/>
      <c r="Z21" s="106"/>
      <c r="AA21" s="106"/>
      <c r="AB21" s="106"/>
      <c r="AC21" s="106"/>
      <c r="AD21" s="98"/>
      <c r="AE21" s="98"/>
      <c r="AF21" s="98"/>
      <c r="AG21" s="98"/>
      <c r="AH21" s="98"/>
    </row>
    <row r="22" spans="1:34" ht="18.75" customHeight="1" x14ac:dyDescent="0.15">
      <c r="A22" s="626" t="s">
        <v>242</v>
      </c>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8"/>
    </row>
    <row r="23" spans="1:34" ht="18.75" customHeight="1" x14ac:dyDescent="0.15">
      <c r="A23" s="585"/>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7"/>
    </row>
    <row r="24" spans="1:34" ht="18.75" customHeight="1" x14ac:dyDescent="0.15">
      <c r="A24" s="803" t="s">
        <v>243</v>
      </c>
      <c r="B24" s="804"/>
      <c r="C24" s="635" t="s">
        <v>244</v>
      </c>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806"/>
    </row>
    <row r="25" spans="1:34" ht="18.75" customHeight="1" x14ac:dyDescent="0.15">
      <c r="A25" s="546"/>
      <c r="B25" s="805"/>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8"/>
    </row>
    <row r="26" spans="1:34" ht="18.75" customHeight="1" x14ac:dyDescent="0.15">
      <c r="A26" s="548" t="s">
        <v>245</v>
      </c>
      <c r="B26" s="547"/>
      <c r="C26" s="807" t="s">
        <v>246</v>
      </c>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8"/>
    </row>
    <row r="27" spans="1:34" ht="18.75" customHeight="1" x14ac:dyDescent="0.15">
      <c r="A27" s="548"/>
      <c r="B27" s="54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8"/>
    </row>
    <row r="28" spans="1:34" ht="18.75" customHeight="1" x14ac:dyDescent="0.15">
      <c r="A28" s="546" t="s">
        <v>247</v>
      </c>
      <c r="B28" s="547"/>
      <c r="C28" s="562" t="s">
        <v>248</v>
      </c>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8"/>
    </row>
    <row r="29" spans="1:34" ht="18.75" customHeight="1" x14ac:dyDescent="0.15">
      <c r="A29" s="548"/>
      <c r="B29" s="547"/>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8"/>
    </row>
    <row r="30" spans="1:34" ht="18.75" customHeight="1" x14ac:dyDescent="0.15">
      <c r="A30" s="546"/>
      <c r="B30" s="547"/>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2"/>
    </row>
    <row r="31" spans="1:34" ht="18.75" customHeight="1" x14ac:dyDescent="0.15">
      <c r="A31" s="548"/>
      <c r="B31" s="547"/>
      <c r="C31" s="801"/>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2"/>
    </row>
    <row r="32" spans="1:34" ht="18.75" customHeight="1" x14ac:dyDescent="0.15">
      <c r="A32" s="107"/>
      <c r="B32" s="10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128"/>
    </row>
    <row r="33" spans="1:34" ht="18.75" customHeight="1" x14ac:dyDescent="0.15">
      <c r="A33" s="107"/>
      <c r="B33" s="10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128"/>
    </row>
    <row r="34" spans="1:34" ht="18.75" customHeight="1" x14ac:dyDescent="0.15">
      <c r="A34" s="107"/>
      <c r="B34" s="10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128"/>
    </row>
    <row r="35" spans="1:34" ht="18.75" customHeight="1" x14ac:dyDescent="0.15">
      <c r="A35" s="107"/>
      <c r="B35" s="10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9"/>
    </row>
    <row r="36" spans="1:34" ht="18.75" customHeight="1" thickBot="1" x14ac:dyDescent="0.2">
      <c r="A36" s="110"/>
      <c r="B36" s="111"/>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100"/>
    </row>
    <row r="37" spans="1:34" ht="7.5" customHeight="1" x14ac:dyDescent="0.15">
      <c r="C37" s="86"/>
      <c r="D37" s="86"/>
      <c r="E37" s="85"/>
      <c r="F37" s="85"/>
      <c r="G37" s="85"/>
      <c r="H37" s="85"/>
      <c r="I37" s="85"/>
      <c r="J37" s="85"/>
      <c r="K37" s="85"/>
      <c r="L37" s="85"/>
      <c r="M37" s="85"/>
      <c r="N37" s="85"/>
      <c r="O37" s="85"/>
      <c r="P37" s="85"/>
      <c r="Q37" s="85"/>
      <c r="R37" s="87"/>
      <c r="S37" s="87"/>
      <c r="T37" s="87"/>
      <c r="U37" s="87"/>
      <c r="V37" s="87"/>
      <c r="W37" s="85"/>
      <c r="X37" s="87"/>
      <c r="Y37" s="87"/>
      <c r="Z37" s="87"/>
      <c r="AA37" s="87"/>
      <c r="AB37" s="87"/>
      <c r="AC37" s="85"/>
      <c r="AD37" s="87"/>
      <c r="AE37" s="87"/>
      <c r="AF37" s="87"/>
      <c r="AG37" s="87"/>
      <c r="AH37" s="87"/>
    </row>
    <row r="38" spans="1:34" ht="29.25" customHeight="1" x14ac:dyDescent="0.15">
      <c r="C38" s="86"/>
      <c r="D38" s="86"/>
      <c r="E38" s="85"/>
      <c r="F38" s="85"/>
      <c r="G38" s="85"/>
      <c r="H38" s="85"/>
      <c r="I38" s="85"/>
      <c r="J38" s="85"/>
      <c r="K38" s="85"/>
      <c r="L38" s="85"/>
      <c r="M38" s="85"/>
      <c r="N38" s="85"/>
      <c r="O38" s="85"/>
      <c r="P38" s="85"/>
      <c r="Q38" s="85"/>
      <c r="R38" s="87"/>
      <c r="S38" s="87"/>
      <c r="T38" s="87"/>
      <c r="U38" s="87"/>
      <c r="V38" s="87"/>
      <c r="W38" s="85"/>
      <c r="X38" s="87"/>
      <c r="Y38" s="87"/>
      <c r="Z38" s="87"/>
      <c r="AA38" s="87"/>
      <c r="AB38" s="87"/>
      <c r="AC38" s="85"/>
      <c r="AD38" s="87"/>
      <c r="AE38" s="87"/>
      <c r="AF38" s="87"/>
      <c r="AG38" s="87"/>
      <c r="AH38" s="87"/>
    </row>
    <row r="39" spans="1:34" ht="29.25" customHeight="1" x14ac:dyDescent="0.15">
      <c r="C39" s="86"/>
      <c r="D39" s="86"/>
      <c r="E39" s="85"/>
      <c r="F39" s="85"/>
      <c r="G39" s="85"/>
      <c r="H39" s="85"/>
      <c r="I39" s="85"/>
      <c r="J39" s="85"/>
      <c r="K39" s="85"/>
      <c r="L39" s="85"/>
      <c r="M39" s="85"/>
      <c r="N39" s="85"/>
      <c r="O39" s="85"/>
      <c r="P39" s="85"/>
      <c r="Q39" s="85"/>
      <c r="R39" s="87"/>
      <c r="S39" s="87"/>
      <c r="T39" s="87"/>
      <c r="U39" s="87"/>
      <c r="V39" s="87"/>
      <c r="W39" s="85"/>
      <c r="X39" s="87"/>
      <c r="Y39" s="87"/>
      <c r="Z39" s="87"/>
      <c r="AA39" s="87"/>
      <c r="AB39" s="87"/>
      <c r="AC39" s="85"/>
      <c r="AD39" s="87"/>
      <c r="AE39" s="87"/>
      <c r="AF39" s="87"/>
      <c r="AG39" s="87"/>
      <c r="AH39" s="87"/>
    </row>
    <row r="40" spans="1:34" ht="29.25" customHeight="1" x14ac:dyDescent="0.15">
      <c r="C40" s="86"/>
      <c r="D40" s="86"/>
      <c r="E40" s="85"/>
      <c r="F40" s="85"/>
      <c r="G40" s="85"/>
      <c r="H40" s="85"/>
      <c r="I40" s="85"/>
      <c r="J40" s="85"/>
      <c r="K40" s="85"/>
      <c r="L40" s="85"/>
      <c r="M40" s="85"/>
      <c r="N40" s="85"/>
      <c r="O40" s="85"/>
      <c r="P40" s="85"/>
      <c r="Q40" s="85"/>
      <c r="R40" s="87"/>
      <c r="S40" s="87"/>
      <c r="T40" s="87"/>
      <c r="U40" s="87"/>
      <c r="V40" s="87"/>
      <c r="W40" s="85"/>
      <c r="X40" s="87"/>
      <c r="Y40" s="87"/>
      <c r="Z40" s="87"/>
      <c r="AA40" s="87"/>
      <c r="AB40" s="87"/>
      <c r="AC40" s="85"/>
      <c r="AD40" s="87"/>
      <c r="AE40" s="87"/>
      <c r="AF40" s="87"/>
      <c r="AG40" s="87"/>
      <c r="AH40" s="87"/>
    </row>
    <row r="41" spans="1:34" ht="29.25" customHeight="1" x14ac:dyDescent="0.15">
      <c r="C41" s="86"/>
      <c r="D41" s="86"/>
      <c r="E41" s="85"/>
      <c r="F41" s="85"/>
      <c r="G41" s="85"/>
      <c r="H41" s="85"/>
      <c r="I41" s="85"/>
      <c r="J41" s="85"/>
      <c r="K41" s="85"/>
      <c r="L41" s="85"/>
      <c r="M41" s="85"/>
      <c r="N41" s="85"/>
      <c r="O41" s="85"/>
      <c r="P41" s="85"/>
      <c r="Q41" s="85"/>
      <c r="R41" s="87"/>
      <c r="S41" s="87"/>
      <c r="T41" s="87"/>
      <c r="U41" s="87"/>
      <c r="V41" s="87"/>
      <c r="W41" s="85"/>
      <c r="X41" s="87"/>
      <c r="Y41" s="87"/>
      <c r="Z41" s="87"/>
      <c r="AA41" s="87"/>
      <c r="AB41" s="87"/>
      <c r="AC41" s="85"/>
      <c r="AD41" s="87"/>
      <c r="AE41" s="87"/>
      <c r="AF41" s="87"/>
      <c r="AG41" s="87"/>
      <c r="AH41" s="87"/>
    </row>
    <row r="42" spans="1:34" ht="29.25" customHeight="1" x14ac:dyDescent="0.15">
      <c r="C42" s="86"/>
      <c r="D42" s="86"/>
      <c r="E42" s="85"/>
      <c r="F42" s="85"/>
      <c r="G42" s="85"/>
      <c r="H42" s="85"/>
      <c r="I42" s="85"/>
      <c r="J42" s="85"/>
      <c r="K42" s="85"/>
      <c r="L42" s="85"/>
      <c r="M42" s="85"/>
      <c r="N42" s="85"/>
      <c r="O42" s="85"/>
      <c r="P42" s="85"/>
      <c r="Q42" s="85"/>
      <c r="R42" s="87"/>
      <c r="S42" s="87"/>
      <c r="T42" s="87"/>
      <c r="U42" s="87"/>
      <c r="V42" s="87"/>
      <c r="W42" s="85"/>
      <c r="X42" s="87"/>
      <c r="Y42" s="87"/>
      <c r="Z42" s="87"/>
      <c r="AA42" s="87"/>
      <c r="AB42" s="87"/>
      <c r="AC42" s="85"/>
      <c r="AD42" s="87"/>
      <c r="AE42" s="87"/>
      <c r="AF42" s="87"/>
      <c r="AG42" s="87"/>
      <c r="AH42" s="87"/>
    </row>
    <row r="43" spans="1:34" ht="29.25" customHeight="1" x14ac:dyDescent="0.15">
      <c r="C43" s="86"/>
      <c r="D43" s="86"/>
      <c r="E43" s="85"/>
      <c r="F43" s="85"/>
      <c r="G43" s="85"/>
      <c r="H43" s="85"/>
      <c r="I43" s="85"/>
      <c r="J43" s="85"/>
      <c r="K43" s="85"/>
      <c r="L43" s="85"/>
      <c r="M43" s="85"/>
      <c r="N43" s="85"/>
      <c r="O43" s="85"/>
      <c r="P43" s="85"/>
      <c r="Q43" s="85"/>
      <c r="R43" s="87"/>
      <c r="S43" s="87"/>
      <c r="T43" s="87"/>
      <c r="U43" s="87"/>
      <c r="V43" s="87"/>
      <c r="W43" s="85"/>
      <c r="X43" s="87"/>
      <c r="Y43" s="87"/>
      <c r="Z43" s="87"/>
      <c r="AA43" s="87"/>
      <c r="AB43" s="87"/>
      <c r="AC43" s="85"/>
      <c r="AD43" s="87"/>
      <c r="AE43" s="87"/>
      <c r="AF43" s="87"/>
      <c r="AG43" s="87"/>
      <c r="AH43" s="87"/>
    </row>
    <row r="44" spans="1:34" ht="29.25" customHeight="1" x14ac:dyDescent="0.15">
      <c r="C44" s="86"/>
      <c r="D44" s="86"/>
      <c r="E44" s="85"/>
      <c r="F44" s="85"/>
      <c r="G44" s="85"/>
      <c r="H44" s="85"/>
      <c r="I44" s="85"/>
      <c r="J44" s="85"/>
      <c r="K44" s="85"/>
      <c r="L44" s="85"/>
      <c r="M44" s="85"/>
      <c r="N44" s="85"/>
      <c r="O44" s="85"/>
      <c r="P44" s="85"/>
      <c r="Q44" s="85"/>
      <c r="R44" s="87"/>
      <c r="S44" s="87"/>
      <c r="T44" s="87"/>
      <c r="U44" s="87"/>
      <c r="V44" s="87"/>
      <c r="W44" s="85"/>
      <c r="X44" s="87"/>
      <c r="Y44" s="87"/>
      <c r="Z44" s="87"/>
      <c r="AA44" s="87"/>
      <c r="AB44" s="87"/>
      <c r="AC44" s="85"/>
      <c r="AD44" s="87"/>
      <c r="AE44" s="87"/>
      <c r="AF44" s="87"/>
      <c r="AG44" s="87"/>
      <c r="AH44" s="87"/>
    </row>
    <row r="45" spans="1:34" ht="29.25" customHeight="1" x14ac:dyDescent="0.15">
      <c r="C45" s="86"/>
      <c r="D45" s="86"/>
      <c r="E45" s="85"/>
      <c r="F45" s="85"/>
      <c r="G45" s="85"/>
      <c r="H45" s="85"/>
      <c r="I45" s="85"/>
      <c r="J45" s="85"/>
      <c r="K45" s="85"/>
      <c r="L45" s="85"/>
      <c r="M45" s="85"/>
      <c r="N45" s="85"/>
      <c r="O45" s="85"/>
      <c r="P45" s="85"/>
      <c r="Q45" s="85"/>
      <c r="R45" s="87"/>
      <c r="S45" s="87"/>
      <c r="T45" s="87"/>
      <c r="U45" s="87"/>
      <c r="V45" s="87"/>
      <c r="W45" s="85"/>
      <c r="X45" s="87"/>
      <c r="Y45" s="87"/>
      <c r="Z45" s="87"/>
      <c r="AA45" s="87"/>
      <c r="AB45" s="87"/>
      <c r="AC45" s="85"/>
      <c r="AD45" s="87"/>
      <c r="AE45" s="87"/>
      <c r="AF45" s="87"/>
      <c r="AG45" s="87"/>
      <c r="AH45" s="87"/>
    </row>
    <row r="46" spans="1:34" ht="29.25" customHeight="1" x14ac:dyDescent="0.15">
      <c r="C46" s="86"/>
      <c r="D46" s="86"/>
      <c r="E46" s="85"/>
      <c r="F46" s="85"/>
      <c r="G46" s="85"/>
      <c r="H46" s="85"/>
      <c r="I46" s="85"/>
      <c r="J46" s="85"/>
      <c r="K46" s="85"/>
      <c r="L46" s="85"/>
      <c r="M46" s="85"/>
      <c r="N46" s="85"/>
      <c r="O46" s="85"/>
      <c r="P46" s="85"/>
      <c r="Q46" s="85"/>
      <c r="R46" s="87"/>
      <c r="S46" s="87"/>
      <c r="T46" s="87"/>
      <c r="U46" s="87"/>
      <c r="V46" s="87"/>
      <c r="W46" s="85"/>
      <c r="X46" s="87"/>
      <c r="Y46" s="87"/>
      <c r="Z46" s="87"/>
      <c r="AA46" s="87"/>
      <c r="AB46" s="87"/>
      <c r="AC46" s="85"/>
      <c r="AD46" s="87"/>
      <c r="AE46" s="87"/>
      <c r="AF46" s="87"/>
      <c r="AG46" s="87"/>
      <c r="AH46" s="87"/>
    </row>
    <row r="47" spans="1:34" ht="29.25" customHeight="1" x14ac:dyDescent="0.15">
      <c r="C47" s="86"/>
      <c r="D47" s="86"/>
      <c r="E47" s="85"/>
      <c r="F47" s="85"/>
      <c r="G47" s="85"/>
      <c r="H47" s="85"/>
      <c r="I47" s="85"/>
      <c r="J47" s="85"/>
      <c r="K47" s="85"/>
      <c r="L47" s="85"/>
      <c r="M47" s="85"/>
      <c r="N47" s="85"/>
      <c r="O47" s="85"/>
      <c r="P47" s="85"/>
      <c r="Q47" s="85"/>
      <c r="R47" s="87"/>
      <c r="S47" s="87"/>
      <c r="T47" s="87"/>
      <c r="U47" s="87"/>
      <c r="V47" s="87"/>
      <c r="W47" s="85"/>
      <c r="X47" s="87"/>
      <c r="Y47" s="87"/>
      <c r="Z47" s="87"/>
      <c r="AA47" s="87"/>
      <c r="AB47" s="87"/>
      <c r="AC47" s="85"/>
      <c r="AD47" s="87"/>
      <c r="AE47" s="87"/>
      <c r="AF47" s="87"/>
      <c r="AG47" s="87"/>
      <c r="AH47" s="87"/>
    </row>
    <row r="48" spans="1:34" ht="29.25" customHeight="1" x14ac:dyDescent="0.15">
      <c r="C48" s="86"/>
      <c r="D48" s="86"/>
      <c r="E48" s="85"/>
      <c r="F48" s="85"/>
      <c r="G48" s="85"/>
      <c r="H48" s="85"/>
      <c r="I48" s="85"/>
      <c r="J48" s="85"/>
      <c r="K48" s="85"/>
      <c r="L48" s="85"/>
      <c r="M48" s="85"/>
      <c r="N48" s="85"/>
      <c r="O48" s="85"/>
      <c r="P48" s="85"/>
      <c r="Q48" s="85"/>
      <c r="R48" s="87"/>
      <c r="S48" s="87"/>
      <c r="T48" s="87"/>
      <c r="U48" s="87"/>
      <c r="V48" s="87"/>
      <c r="W48" s="85"/>
      <c r="X48" s="87"/>
      <c r="Y48" s="87"/>
      <c r="Z48" s="87"/>
      <c r="AA48" s="87"/>
      <c r="AB48" s="87"/>
      <c r="AC48" s="85"/>
      <c r="AD48" s="87"/>
      <c r="AE48" s="87"/>
      <c r="AF48" s="87"/>
      <c r="AG48" s="87"/>
      <c r="AH48" s="87"/>
    </row>
    <row r="49" spans="1:34" ht="29.25" customHeight="1" x14ac:dyDescent="0.15">
      <c r="C49" s="86"/>
      <c r="D49" s="86"/>
      <c r="E49" s="85"/>
      <c r="F49" s="85"/>
      <c r="G49" s="85"/>
      <c r="H49" s="85"/>
      <c r="I49" s="85"/>
      <c r="J49" s="85"/>
      <c r="K49" s="85"/>
      <c r="L49" s="85"/>
      <c r="M49" s="85"/>
      <c r="N49" s="85"/>
      <c r="O49" s="85"/>
      <c r="P49" s="85"/>
      <c r="Q49" s="85"/>
      <c r="R49" s="87"/>
      <c r="S49" s="87"/>
      <c r="T49" s="87"/>
      <c r="U49" s="87"/>
      <c r="V49" s="87"/>
      <c r="W49" s="85"/>
      <c r="X49" s="87"/>
      <c r="Y49" s="87"/>
      <c r="Z49" s="87"/>
      <c r="AA49" s="87"/>
      <c r="AB49" s="87"/>
      <c r="AC49" s="85"/>
      <c r="AD49" s="87"/>
      <c r="AE49" s="87"/>
      <c r="AF49" s="87"/>
      <c r="AG49" s="87"/>
      <c r="AH49" s="87"/>
    </row>
    <row r="50" spans="1:34" ht="29.25" customHeight="1" x14ac:dyDescent="0.15">
      <c r="C50" s="86"/>
      <c r="D50" s="86"/>
      <c r="E50" s="85"/>
      <c r="F50" s="85"/>
      <c r="G50" s="85"/>
      <c r="H50" s="85"/>
      <c r="I50" s="85"/>
      <c r="J50" s="85"/>
      <c r="K50" s="85"/>
      <c r="L50" s="85"/>
      <c r="M50" s="85"/>
      <c r="N50" s="85"/>
      <c r="O50" s="85"/>
      <c r="P50" s="85"/>
      <c r="Q50" s="85"/>
      <c r="R50" s="87"/>
      <c r="S50" s="87"/>
      <c r="T50" s="87"/>
      <c r="U50" s="87"/>
      <c r="V50" s="87"/>
      <c r="W50" s="85"/>
      <c r="X50" s="87"/>
      <c r="Y50" s="87"/>
      <c r="Z50" s="87"/>
      <c r="AA50" s="87"/>
      <c r="AB50" s="87"/>
      <c r="AC50" s="85"/>
      <c r="AD50" s="87"/>
      <c r="AE50" s="87"/>
      <c r="AF50" s="87"/>
      <c r="AG50" s="87"/>
      <c r="AH50" s="87"/>
    </row>
    <row r="51" spans="1:34" ht="29.25" customHeight="1" x14ac:dyDescent="0.15">
      <c r="C51" s="86"/>
      <c r="D51" s="86"/>
      <c r="E51" s="85"/>
      <c r="F51" s="85"/>
      <c r="G51" s="85"/>
      <c r="H51" s="85"/>
      <c r="I51" s="85"/>
      <c r="J51" s="85"/>
      <c r="K51" s="85"/>
      <c r="L51" s="85"/>
      <c r="M51" s="85"/>
      <c r="N51" s="85"/>
      <c r="O51" s="85"/>
      <c r="P51" s="85"/>
      <c r="Q51" s="85"/>
      <c r="R51" s="87"/>
      <c r="S51" s="87"/>
      <c r="T51" s="87"/>
      <c r="U51" s="87"/>
      <c r="V51" s="87"/>
      <c r="W51" s="85"/>
      <c r="X51" s="87"/>
      <c r="Y51" s="87"/>
      <c r="Z51" s="87"/>
      <c r="AA51" s="87"/>
      <c r="AB51" s="87"/>
      <c r="AC51" s="85"/>
      <c r="AD51" s="87"/>
      <c r="AE51" s="87"/>
      <c r="AF51" s="87"/>
      <c r="AG51" s="87"/>
      <c r="AH51" s="87"/>
    </row>
    <row r="52" spans="1:34" ht="15" customHeight="1" x14ac:dyDescent="0.15">
      <c r="A52" s="23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row>
    <row r="139" spans="7:34" ht="15" customHeight="1" x14ac:dyDescent="0.15">
      <c r="G139" s="112"/>
      <c r="H139" s="112"/>
      <c r="I139" s="112"/>
      <c r="J139" s="112"/>
      <c r="K139" s="112"/>
      <c r="L139" s="112"/>
      <c r="M139" s="112"/>
      <c r="N139" s="112"/>
      <c r="O139" s="113"/>
      <c r="P139" s="113"/>
      <c r="Q139" s="113"/>
      <c r="R139" s="113"/>
      <c r="S139" s="140"/>
      <c r="T139" s="140"/>
      <c r="U139" s="140"/>
      <c r="V139" s="140"/>
      <c r="W139" s="140"/>
      <c r="X139" s="140"/>
      <c r="Y139" s="141"/>
      <c r="Z139" s="141"/>
      <c r="AA139" s="141"/>
      <c r="AB139" s="141"/>
      <c r="AC139" s="141"/>
      <c r="AD139" s="141"/>
      <c r="AE139" s="141"/>
      <c r="AF139" s="141"/>
      <c r="AG139" s="142"/>
      <c r="AH139" s="142"/>
    </row>
    <row r="140" spans="7:34" ht="15" customHeight="1" x14ac:dyDescent="0.15">
      <c r="G140" s="112"/>
      <c r="H140" s="112"/>
      <c r="I140" s="112"/>
      <c r="J140" s="112"/>
      <c r="K140" s="112"/>
      <c r="L140" s="112"/>
      <c r="M140" s="112"/>
      <c r="N140" s="112"/>
      <c r="O140" s="113"/>
      <c r="P140" s="113"/>
      <c r="Q140" s="113"/>
      <c r="R140" s="113"/>
      <c r="S140" s="131"/>
      <c r="T140" s="131"/>
      <c r="U140" s="131"/>
      <c r="V140" s="131"/>
      <c r="W140" s="131"/>
      <c r="X140" s="131"/>
      <c r="Y140" s="141"/>
      <c r="Z140" s="141"/>
      <c r="AA140" s="141"/>
      <c r="AB140" s="141"/>
      <c r="AC140" s="141"/>
      <c r="AD140" s="141"/>
      <c r="AE140" s="141"/>
      <c r="AF140" s="141"/>
      <c r="AG140" s="142"/>
      <c r="AH140" s="142"/>
    </row>
    <row r="141" spans="7:34" ht="15" customHeight="1" x14ac:dyDescent="0.15">
      <c r="G141" s="112"/>
      <c r="H141" s="112"/>
      <c r="I141" s="112"/>
      <c r="J141" s="112"/>
      <c r="K141" s="112"/>
      <c r="L141" s="112"/>
      <c r="M141" s="112"/>
      <c r="N141" s="130"/>
      <c r="O141" s="113"/>
      <c r="P141" s="113"/>
      <c r="Q141" s="113"/>
      <c r="R141" s="130"/>
      <c r="S141" s="132"/>
      <c r="T141" s="132"/>
      <c r="U141" s="132"/>
      <c r="V141" s="132"/>
      <c r="W141" s="132"/>
      <c r="X141" s="132"/>
      <c r="Y141" s="141"/>
      <c r="Z141" s="141"/>
      <c r="AA141" s="141"/>
      <c r="AB141" s="141"/>
      <c r="AC141" s="141"/>
      <c r="AD141" s="141"/>
      <c r="AE141" s="141"/>
      <c r="AF141" s="141"/>
      <c r="AG141" s="142"/>
      <c r="AH141" s="142"/>
    </row>
    <row r="142" spans="7:34" ht="15" customHeight="1" x14ac:dyDescent="0.15">
      <c r="G142" s="112"/>
      <c r="H142" s="112"/>
      <c r="I142" s="112"/>
      <c r="J142" s="112"/>
      <c r="K142" s="112"/>
      <c r="L142" s="112"/>
      <c r="M142" s="112"/>
      <c r="N142" s="112"/>
      <c r="O142" s="113"/>
      <c r="P142" s="113"/>
      <c r="Q142" s="113"/>
      <c r="R142" s="113"/>
      <c r="S142" s="140"/>
      <c r="T142" s="140"/>
      <c r="U142" s="140"/>
      <c r="V142" s="140"/>
      <c r="W142" s="140"/>
      <c r="X142" s="140"/>
      <c r="Y142" s="141"/>
      <c r="Z142" s="141"/>
      <c r="AA142" s="141"/>
      <c r="AB142" s="141"/>
      <c r="AC142" s="141"/>
      <c r="AD142" s="141"/>
      <c r="AE142" s="141"/>
      <c r="AF142" s="141"/>
      <c r="AG142" s="142"/>
      <c r="AH142" s="142"/>
    </row>
    <row r="143" spans="7:34" ht="15" customHeight="1" x14ac:dyDescent="0.15">
      <c r="G143" s="112"/>
      <c r="H143" s="112"/>
      <c r="I143" s="112"/>
      <c r="J143" s="112"/>
      <c r="K143" s="112"/>
      <c r="L143" s="112"/>
      <c r="M143" s="112"/>
      <c r="N143" s="112"/>
      <c r="O143" s="113"/>
      <c r="P143" s="113"/>
      <c r="Q143" s="113"/>
      <c r="R143" s="113"/>
      <c r="S143" s="131"/>
      <c r="T143" s="131"/>
      <c r="U143" s="131"/>
      <c r="V143" s="131"/>
      <c r="W143" s="131"/>
      <c r="X143" s="131"/>
      <c r="Y143" s="141"/>
      <c r="Z143" s="141"/>
      <c r="AA143" s="141"/>
      <c r="AB143" s="141"/>
      <c r="AC143" s="141"/>
      <c r="AD143" s="141"/>
      <c r="AE143" s="141"/>
      <c r="AF143" s="141"/>
      <c r="AG143" s="142"/>
      <c r="AH143" s="142"/>
    </row>
    <row r="144" spans="7:34" ht="15" customHeight="1" x14ac:dyDescent="0.15">
      <c r="G144" s="112"/>
      <c r="H144" s="112"/>
      <c r="I144" s="112"/>
      <c r="J144" s="112"/>
      <c r="K144" s="112"/>
      <c r="L144" s="112"/>
      <c r="M144" s="112"/>
      <c r="N144" s="130"/>
      <c r="O144" s="113"/>
      <c r="P144" s="113"/>
      <c r="Q144" s="113"/>
      <c r="R144" s="130"/>
      <c r="S144" s="132"/>
      <c r="T144" s="132"/>
      <c r="U144" s="132"/>
      <c r="V144" s="132"/>
      <c r="W144" s="132"/>
      <c r="X144" s="132"/>
      <c r="Y144" s="141"/>
      <c r="Z144" s="141"/>
      <c r="AA144" s="141"/>
      <c r="AB144" s="141"/>
      <c r="AC144" s="141"/>
      <c r="AD144" s="141"/>
      <c r="AE144" s="141"/>
      <c r="AF144" s="141"/>
      <c r="AG144" s="142"/>
      <c r="AH144" s="142"/>
    </row>
    <row r="145" spans="7:34" ht="15" customHeight="1" x14ac:dyDescent="0.15">
      <c r="G145" s="112"/>
      <c r="H145" s="112"/>
      <c r="I145" s="112"/>
      <c r="J145" s="112"/>
      <c r="K145" s="112"/>
      <c r="L145" s="112"/>
      <c r="M145" s="112"/>
      <c r="N145" s="112"/>
      <c r="O145" s="113"/>
      <c r="P145" s="113"/>
      <c r="Q145" s="113"/>
      <c r="R145" s="113"/>
      <c r="S145" s="140"/>
      <c r="T145" s="140"/>
      <c r="U145" s="140"/>
      <c r="V145" s="140"/>
      <c r="W145" s="140"/>
      <c r="X145" s="140"/>
      <c r="Y145" s="141"/>
      <c r="Z145" s="141"/>
      <c r="AA145" s="141"/>
      <c r="AB145" s="141"/>
      <c r="AC145" s="141"/>
      <c r="AD145" s="141"/>
      <c r="AE145" s="141"/>
      <c r="AF145" s="141"/>
      <c r="AG145" s="142"/>
      <c r="AH145" s="142"/>
    </row>
    <row r="146" spans="7:34" ht="15" customHeight="1" x14ac:dyDescent="0.15">
      <c r="G146" s="112"/>
      <c r="H146" s="112"/>
      <c r="I146" s="112"/>
      <c r="J146" s="112"/>
      <c r="K146" s="112"/>
      <c r="L146" s="112"/>
      <c r="M146" s="112"/>
      <c r="N146" s="112"/>
      <c r="O146" s="113"/>
      <c r="P146" s="113"/>
      <c r="Q146" s="113"/>
      <c r="R146" s="113"/>
      <c r="S146" s="131"/>
      <c r="T146" s="131"/>
      <c r="U146" s="131"/>
      <c r="V146" s="131"/>
      <c r="W146" s="131"/>
      <c r="X146" s="131"/>
      <c r="Y146" s="141"/>
      <c r="Z146" s="141"/>
      <c r="AA146" s="141"/>
      <c r="AB146" s="141"/>
      <c r="AC146" s="141"/>
      <c r="AD146" s="141"/>
      <c r="AE146" s="141"/>
      <c r="AF146" s="141"/>
      <c r="AG146" s="142"/>
      <c r="AH146" s="142"/>
    </row>
    <row r="147" spans="7:34" ht="15" customHeight="1" x14ac:dyDescent="0.15">
      <c r="G147" s="112"/>
      <c r="H147" s="112"/>
      <c r="I147" s="112"/>
      <c r="J147" s="112"/>
      <c r="K147" s="112"/>
      <c r="L147" s="112"/>
      <c r="M147" s="112"/>
      <c r="N147" s="130"/>
      <c r="O147" s="113"/>
      <c r="P147" s="113"/>
      <c r="Q147" s="113"/>
      <c r="R147" s="130"/>
      <c r="S147" s="132"/>
      <c r="T147" s="132"/>
      <c r="U147" s="132"/>
      <c r="V147" s="132"/>
      <c r="W147" s="132"/>
      <c r="X147" s="132"/>
      <c r="Y147" s="141"/>
      <c r="Z147" s="141"/>
      <c r="AA147" s="141"/>
      <c r="AB147" s="141"/>
      <c r="AC147" s="141"/>
      <c r="AD147" s="141"/>
      <c r="AE147" s="141"/>
      <c r="AF147" s="141"/>
      <c r="AG147" s="142"/>
      <c r="AH147" s="142"/>
    </row>
    <row r="148" spans="7:34" ht="15" customHeight="1" x14ac:dyDescent="0.15">
      <c r="G148" s="112"/>
      <c r="H148" s="112"/>
      <c r="I148" s="112"/>
      <c r="J148" s="112"/>
      <c r="K148" s="112"/>
      <c r="L148" s="112"/>
      <c r="M148" s="112"/>
      <c r="N148" s="112"/>
      <c r="O148" s="113"/>
      <c r="P148" s="113"/>
      <c r="Q148" s="113"/>
      <c r="R148" s="113"/>
      <c r="S148" s="140"/>
      <c r="T148" s="140"/>
      <c r="U148" s="140"/>
      <c r="V148" s="140"/>
      <c r="W148" s="140"/>
      <c r="X148" s="140"/>
      <c r="Y148" s="141"/>
      <c r="Z148" s="141"/>
      <c r="AA148" s="141"/>
      <c r="AB148" s="141"/>
      <c r="AC148" s="141"/>
      <c r="AD148" s="141"/>
      <c r="AE148" s="141"/>
      <c r="AF148" s="141"/>
      <c r="AG148" s="142"/>
      <c r="AH148" s="142"/>
    </row>
    <row r="149" spans="7:34" ht="15" customHeight="1" x14ac:dyDescent="0.15">
      <c r="G149" s="112"/>
      <c r="H149" s="112"/>
      <c r="I149" s="112"/>
      <c r="J149" s="112"/>
      <c r="K149" s="112"/>
      <c r="L149" s="112"/>
      <c r="M149" s="112"/>
      <c r="N149" s="112"/>
      <c r="O149" s="113"/>
      <c r="P149" s="113"/>
      <c r="Q149" s="113"/>
      <c r="R149" s="113"/>
      <c r="S149" s="131"/>
      <c r="T149" s="131"/>
      <c r="U149" s="131"/>
      <c r="V149" s="131"/>
      <c r="W149" s="131"/>
      <c r="X149" s="131"/>
      <c r="Y149" s="141"/>
      <c r="Z149" s="141"/>
      <c r="AA149" s="141"/>
      <c r="AB149" s="141"/>
      <c r="AC149" s="141"/>
      <c r="AD149" s="141"/>
      <c r="AE149" s="141"/>
      <c r="AF149" s="141"/>
      <c r="AG149" s="142"/>
      <c r="AH149" s="142"/>
    </row>
    <row r="150" spans="7:34" ht="15" customHeight="1" x14ac:dyDescent="0.15">
      <c r="G150" s="112"/>
      <c r="H150" s="112"/>
      <c r="I150" s="112"/>
      <c r="J150" s="112"/>
      <c r="K150" s="112"/>
      <c r="L150" s="112"/>
      <c r="M150" s="112"/>
      <c r="N150" s="130"/>
      <c r="O150" s="113"/>
      <c r="P150" s="113"/>
      <c r="Q150" s="113"/>
      <c r="R150" s="130"/>
      <c r="S150" s="132"/>
      <c r="T150" s="132"/>
      <c r="U150" s="132"/>
      <c r="V150" s="132"/>
      <c r="W150" s="132"/>
      <c r="X150" s="132"/>
      <c r="Y150" s="141"/>
      <c r="Z150" s="141"/>
      <c r="AA150" s="141"/>
      <c r="AB150" s="141"/>
      <c r="AC150" s="141"/>
      <c r="AD150" s="141"/>
      <c r="AE150" s="141"/>
      <c r="AF150" s="141"/>
      <c r="AG150" s="142"/>
      <c r="AH150" s="142"/>
    </row>
  </sheetData>
  <sheetProtection sheet="1" selectLockedCells="1"/>
  <mergeCells count="68">
    <mergeCell ref="E12:M12"/>
    <mergeCell ref="N12:X12"/>
    <mergeCell ref="AD14:AH17"/>
    <mergeCell ref="A30:B31"/>
    <mergeCell ref="C30:AH31"/>
    <mergeCell ref="A24:B25"/>
    <mergeCell ref="C24:AH25"/>
    <mergeCell ref="A26:B27"/>
    <mergeCell ref="C26:AH27"/>
    <mergeCell ref="A28:B29"/>
    <mergeCell ref="C28:AH29"/>
    <mergeCell ref="A22:AH23"/>
    <mergeCell ref="U14:V14"/>
    <mergeCell ref="W14:X14"/>
    <mergeCell ref="E14:M14"/>
    <mergeCell ref="N14:P14"/>
    <mergeCell ref="Q14:R14"/>
    <mergeCell ref="S14:T14"/>
    <mergeCell ref="N17:P17"/>
    <mergeCell ref="Q17:R17"/>
    <mergeCell ref="S17:T17"/>
    <mergeCell ref="N16:P16"/>
    <mergeCell ref="U17:V17"/>
    <mergeCell ref="Q15:R15"/>
    <mergeCell ref="S15:T15"/>
    <mergeCell ref="U15:V15"/>
    <mergeCell ref="U16:V16"/>
    <mergeCell ref="Q16:R16"/>
    <mergeCell ref="S16:T16"/>
    <mergeCell ref="N2:P2"/>
    <mergeCell ref="Q2:AH2"/>
    <mergeCell ref="A3:AH4"/>
    <mergeCell ref="C7:F9"/>
    <mergeCell ref="G7:J7"/>
    <mergeCell ref="K7:AH7"/>
    <mergeCell ref="G8:J9"/>
    <mergeCell ref="K8:AH9"/>
    <mergeCell ref="W5:AA5"/>
    <mergeCell ref="AB5:AH5"/>
    <mergeCell ref="C5:E5"/>
    <mergeCell ref="C6:E6"/>
    <mergeCell ref="F6:AH6"/>
    <mergeCell ref="F5:V5"/>
    <mergeCell ref="A5:B17"/>
    <mergeCell ref="E16:M16"/>
    <mergeCell ref="W10:AA10"/>
    <mergeCell ref="AC10:AG10"/>
    <mergeCell ref="C10:I11"/>
    <mergeCell ref="J10:P10"/>
    <mergeCell ref="J11:P11"/>
    <mergeCell ref="Q11:AH11"/>
    <mergeCell ref="Q10:U10"/>
    <mergeCell ref="Y13:AH13"/>
    <mergeCell ref="W15:X15"/>
    <mergeCell ref="W16:X16"/>
    <mergeCell ref="Y14:AC17"/>
    <mergeCell ref="C12:D17"/>
    <mergeCell ref="E15:M15"/>
    <mergeCell ref="N15:P15"/>
    <mergeCell ref="W17:X17"/>
    <mergeCell ref="Y12:AC12"/>
    <mergeCell ref="AD12:AF12"/>
    <mergeCell ref="AG12:AH12"/>
    <mergeCell ref="E13:M13"/>
    <mergeCell ref="N13:R13"/>
    <mergeCell ref="S13:T13"/>
    <mergeCell ref="U13:X13"/>
    <mergeCell ref="E17:M17"/>
  </mergeCells>
  <phoneticPr fontId="2"/>
  <dataValidations count="2">
    <dataValidation type="list" allowBlank="1" showInputMessage="1" showErrorMessage="1" prompt="この項目が該当する場合「○」を選択してください" sqref="Q37:Q51 AC37:AC51 W37:W51">
      <formula1>"○"</formula1>
    </dataValidation>
    <dataValidation type="list" allowBlank="1" showInputMessage="1" showErrorMessage="1" sqref="V10 AB10 AH10">
      <formula1>"□,■"</formula1>
    </dataValidation>
  </dataValidations>
  <printOptions horizontalCentered="1"/>
  <pageMargins left="0.59055118110236227" right="0.39370078740157483" top="0.59055118110236227" bottom="0.59055118110236227" header="0.31496062992125984" footer="0.31496062992125984"/>
  <pageSetup paperSize="9" scale="70"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CF81"/>
  <sheetViews>
    <sheetView view="pageBreakPreview" zoomScale="90" zoomScaleNormal="100" zoomScaleSheetLayoutView="90" workbookViewId="0">
      <selection activeCell="G3" sqref="G3:AP3"/>
    </sheetView>
  </sheetViews>
  <sheetFormatPr defaultColWidth="3.125" defaultRowHeight="13.5" x14ac:dyDescent="0.15"/>
  <cols>
    <col min="1" max="3" width="1.625" style="156" customWidth="1"/>
    <col min="4" max="41" width="2" style="156" customWidth="1"/>
    <col min="42" max="42" width="2.875" style="156" customWidth="1"/>
    <col min="43" max="83" width="2" style="156" customWidth="1"/>
    <col min="84" max="84" width="2.5" style="156" customWidth="1"/>
    <col min="85" max="16384" width="3.125" style="156"/>
  </cols>
  <sheetData>
    <row r="1" spans="1:84" ht="18.75" customHeight="1" x14ac:dyDescent="0.15">
      <c r="A1" s="175" t="s">
        <v>257</v>
      </c>
      <c r="B1" s="155"/>
      <c r="Z1" s="157"/>
      <c r="AA1" s="157"/>
      <c r="AB1" s="157"/>
      <c r="AC1" s="157"/>
      <c r="AD1" s="157"/>
      <c r="AE1" s="157"/>
      <c r="AF1" s="157"/>
      <c r="AG1" s="157"/>
      <c r="AH1" s="157"/>
      <c r="AI1" s="157"/>
      <c r="AJ1" s="157"/>
      <c r="AK1" s="157"/>
      <c r="AL1" s="157"/>
      <c r="AM1" s="157"/>
      <c r="AN1" s="157"/>
      <c r="AO1" s="157"/>
      <c r="AP1" s="158"/>
    </row>
    <row r="2" spans="1:84" ht="18.75" customHeight="1" x14ac:dyDescent="0.15">
      <c r="A2" s="818" t="s">
        <v>249</v>
      </c>
      <c r="B2" s="818"/>
      <c r="C2" s="818"/>
      <c r="D2" s="818"/>
      <c r="E2" s="818"/>
      <c r="F2" s="818"/>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170"/>
      <c r="AR2" s="170"/>
      <c r="AS2" s="17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76"/>
    </row>
    <row r="3" spans="1:84" ht="18.75" customHeight="1" x14ac:dyDescent="0.15">
      <c r="A3" s="820" t="s">
        <v>250</v>
      </c>
      <c r="B3" s="821"/>
      <c r="C3" s="821"/>
      <c r="D3" s="821"/>
      <c r="E3" s="821"/>
      <c r="F3" s="822"/>
      <c r="G3" s="823"/>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5"/>
      <c r="AQ3" s="826" t="s">
        <v>251</v>
      </c>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c r="CB3" s="826"/>
      <c r="CC3" s="826"/>
      <c r="CD3" s="826"/>
      <c r="CE3" s="826"/>
      <c r="CF3" s="826"/>
    </row>
    <row r="4" spans="1:84" ht="22.5" customHeight="1" thickBot="1" x14ac:dyDescent="0.2">
      <c r="A4" s="827" t="s">
        <v>252</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9"/>
      <c r="AQ4" s="830" t="s">
        <v>253</v>
      </c>
      <c r="AR4" s="831"/>
      <c r="AS4" s="831"/>
      <c r="AT4" s="831"/>
      <c r="AU4" s="831"/>
      <c r="AV4" s="831"/>
      <c r="AW4" s="831"/>
      <c r="AX4" s="831"/>
      <c r="AY4" s="831"/>
      <c r="AZ4" s="831"/>
      <c r="BA4" s="831"/>
      <c r="BB4" s="831"/>
      <c r="BC4" s="831"/>
      <c r="BD4" s="831"/>
      <c r="BE4" s="831"/>
      <c r="BF4" s="831"/>
      <c r="BG4" s="831"/>
      <c r="BH4" s="831"/>
      <c r="BI4" s="831"/>
      <c r="BJ4" s="831"/>
      <c r="BK4" s="831"/>
      <c r="BL4" s="831"/>
      <c r="BM4" s="831"/>
      <c r="BN4" s="831"/>
      <c r="BO4" s="831"/>
      <c r="BP4" s="831"/>
      <c r="BQ4" s="831"/>
      <c r="BR4" s="831"/>
      <c r="BS4" s="831"/>
      <c r="BT4" s="831"/>
      <c r="BU4" s="831"/>
      <c r="BV4" s="831"/>
      <c r="BW4" s="831"/>
      <c r="BX4" s="831"/>
      <c r="BY4" s="831"/>
      <c r="BZ4" s="831"/>
      <c r="CA4" s="831"/>
      <c r="CB4" s="831"/>
      <c r="CC4" s="831"/>
      <c r="CD4" s="831"/>
      <c r="CE4" s="831"/>
      <c r="CF4" s="832"/>
    </row>
    <row r="5" spans="1:84" ht="13.5" customHeight="1" thickTop="1" x14ac:dyDescent="0.15">
      <c r="A5" s="833" t="s">
        <v>254</v>
      </c>
      <c r="B5" s="834"/>
      <c r="C5" s="835"/>
      <c r="D5" s="163" t="s">
        <v>258</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4"/>
      <c r="AP5" s="165" t="s">
        <v>259</v>
      </c>
      <c r="AQ5" s="183"/>
      <c r="AR5" s="161" t="s">
        <v>260</v>
      </c>
      <c r="AS5" s="184"/>
      <c r="AT5" s="184"/>
      <c r="AU5" s="184"/>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72"/>
    </row>
    <row r="6" spans="1:84" ht="13.5" customHeight="1" x14ac:dyDescent="0.15">
      <c r="A6" s="812"/>
      <c r="B6" s="813"/>
      <c r="C6" s="814"/>
      <c r="D6" s="166"/>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4"/>
      <c r="AP6" s="165">
        <v>2</v>
      </c>
      <c r="AQ6" s="185"/>
      <c r="AR6" s="160" t="s">
        <v>261</v>
      </c>
      <c r="AS6" s="174"/>
      <c r="AT6" s="174"/>
      <c r="AU6" s="174"/>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2"/>
    </row>
    <row r="7" spans="1:84" ht="13.5" customHeight="1" x14ac:dyDescent="0.15">
      <c r="A7" s="812"/>
      <c r="B7" s="813"/>
      <c r="C7" s="814"/>
      <c r="D7" s="166"/>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4"/>
      <c r="AP7" s="165">
        <v>3</v>
      </c>
      <c r="AQ7" s="185"/>
      <c r="AR7" s="160" t="s">
        <v>262</v>
      </c>
      <c r="AS7" s="174"/>
      <c r="AT7" s="174"/>
      <c r="AU7" s="174"/>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2"/>
    </row>
    <row r="8" spans="1:84" ht="13.5" customHeight="1" x14ac:dyDescent="0.15">
      <c r="A8" s="812"/>
      <c r="B8" s="813"/>
      <c r="C8" s="814"/>
      <c r="D8" s="166"/>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4"/>
      <c r="AP8" s="165">
        <v>4</v>
      </c>
      <c r="AQ8" s="185"/>
      <c r="AR8" s="177" t="s">
        <v>263</v>
      </c>
      <c r="AS8" s="174"/>
      <c r="AT8" s="174"/>
      <c r="AU8" s="174"/>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2"/>
    </row>
    <row r="9" spans="1:84" ht="13.5" customHeight="1" x14ac:dyDescent="0.15">
      <c r="A9" s="812"/>
      <c r="B9" s="813"/>
      <c r="C9" s="814"/>
      <c r="D9" s="168"/>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67"/>
      <c r="AP9" s="169">
        <v>5</v>
      </c>
      <c r="AQ9" s="185"/>
      <c r="AR9" s="177" t="s">
        <v>264</v>
      </c>
      <c r="AS9" s="174"/>
      <c r="AT9" s="174"/>
      <c r="AU9" s="174"/>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2"/>
    </row>
    <row r="10" spans="1:84" ht="13.5" customHeight="1" x14ac:dyDescent="0.15">
      <c r="A10" s="812"/>
      <c r="B10" s="813"/>
      <c r="C10" s="814"/>
      <c r="D10" s="166" t="s">
        <v>265</v>
      </c>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4"/>
      <c r="AP10" s="165">
        <v>1</v>
      </c>
      <c r="AQ10" s="185"/>
      <c r="AR10" s="177" t="s">
        <v>266</v>
      </c>
      <c r="AS10" s="174"/>
      <c r="AT10" s="174"/>
      <c r="AU10" s="174"/>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2"/>
    </row>
    <row r="11" spans="1:84" ht="13.5" customHeight="1" x14ac:dyDescent="0.15">
      <c r="A11" s="812"/>
      <c r="B11" s="813"/>
      <c r="C11" s="814"/>
      <c r="D11" s="166"/>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4"/>
      <c r="AP11" s="165">
        <v>2</v>
      </c>
      <c r="AQ11" s="185"/>
      <c r="AR11" s="177" t="s">
        <v>267</v>
      </c>
      <c r="AS11" s="186"/>
      <c r="AT11" s="186"/>
      <c r="AU11" s="186"/>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3"/>
    </row>
    <row r="12" spans="1:84" ht="13.5" customHeight="1" x14ac:dyDescent="0.15">
      <c r="A12" s="812"/>
      <c r="B12" s="813"/>
      <c r="C12" s="814"/>
      <c r="D12" s="166"/>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4"/>
      <c r="AP12" s="165">
        <v>3</v>
      </c>
      <c r="AQ12" s="185"/>
      <c r="AR12" s="177" t="s">
        <v>268</v>
      </c>
      <c r="AS12" s="186"/>
      <c r="AT12" s="186"/>
      <c r="AU12" s="186"/>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3"/>
    </row>
    <row r="13" spans="1:84" ht="13.5" customHeight="1" x14ac:dyDescent="0.15">
      <c r="A13" s="812"/>
      <c r="B13" s="813"/>
      <c r="C13" s="814"/>
      <c r="D13" s="166"/>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4"/>
      <c r="AP13" s="165">
        <v>4</v>
      </c>
      <c r="AQ13" s="185"/>
      <c r="AR13" s="177" t="s">
        <v>269</v>
      </c>
      <c r="AS13" s="186"/>
      <c r="AT13" s="186"/>
      <c r="AU13" s="186"/>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3"/>
    </row>
    <row r="14" spans="1:84" ht="13.5" customHeight="1" x14ac:dyDescent="0.15">
      <c r="A14" s="812"/>
      <c r="B14" s="813"/>
      <c r="C14" s="814"/>
      <c r="D14" s="168"/>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67"/>
      <c r="AP14" s="169">
        <v>5</v>
      </c>
      <c r="AQ14" s="185"/>
      <c r="AR14" s="237" t="s">
        <v>270</v>
      </c>
      <c r="AS14" s="186"/>
      <c r="AT14" s="186"/>
      <c r="AU14" s="186"/>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3"/>
    </row>
    <row r="15" spans="1:84" ht="13.5" customHeight="1" x14ac:dyDescent="0.15">
      <c r="A15" s="812"/>
      <c r="B15" s="813"/>
      <c r="C15" s="814"/>
      <c r="D15" s="166" t="s">
        <v>271</v>
      </c>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4"/>
      <c r="AP15" s="165">
        <v>1</v>
      </c>
      <c r="AQ15" s="187"/>
      <c r="AR15" s="238" t="s">
        <v>272</v>
      </c>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9"/>
    </row>
    <row r="16" spans="1:84" ht="13.5" customHeight="1" x14ac:dyDescent="0.15">
      <c r="A16" s="812"/>
      <c r="B16" s="813"/>
      <c r="C16" s="814"/>
      <c r="D16" s="166"/>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4"/>
      <c r="AP16" s="165">
        <v>2</v>
      </c>
      <c r="AQ16" s="178"/>
      <c r="AR16" s="179"/>
      <c r="AS16" s="18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90"/>
    </row>
    <row r="17" spans="1:84" ht="13.5" customHeight="1" x14ac:dyDescent="0.15">
      <c r="A17" s="812"/>
      <c r="B17" s="813"/>
      <c r="C17" s="814"/>
      <c r="D17" s="163"/>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4"/>
      <c r="AP17" s="165">
        <v>3</v>
      </c>
      <c r="AQ17" s="181"/>
      <c r="AR17" s="180"/>
      <c r="AS17" s="18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90"/>
    </row>
    <row r="18" spans="1:84" ht="13.5" customHeight="1" x14ac:dyDescent="0.15">
      <c r="A18" s="812"/>
      <c r="B18" s="813"/>
      <c r="C18" s="814"/>
      <c r="D18" s="163"/>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4"/>
      <c r="AP18" s="165">
        <v>4</v>
      </c>
      <c r="AQ18" s="181"/>
      <c r="AR18" s="180"/>
      <c r="AS18" s="18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90"/>
    </row>
    <row r="19" spans="1:84" ht="13.5" customHeight="1" x14ac:dyDescent="0.15">
      <c r="A19" s="815"/>
      <c r="B19" s="816"/>
      <c r="C19" s="817"/>
      <c r="D19" s="16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67"/>
      <c r="AP19" s="169">
        <v>5</v>
      </c>
      <c r="AQ19" s="181"/>
      <c r="AR19" s="180"/>
      <c r="AS19" s="18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90"/>
    </row>
    <row r="20" spans="1:84" ht="13.5" customHeight="1" x14ac:dyDescent="0.15">
      <c r="A20" s="809" t="s">
        <v>255</v>
      </c>
      <c r="B20" s="810"/>
      <c r="C20" s="811"/>
      <c r="D20" s="163" t="s">
        <v>258</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5" t="s">
        <v>259</v>
      </c>
      <c r="AQ20" s="181"/>
      <c r="AR20" s="180"/>
      <c r="AS20" s="18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90"/>
    </row>
    <row r="21" spans="1:84" ht="13.5" customHeight="1" x14ac:dyDescent="0.15">
      <c r="A21" s="812"/>
      <c r="B21" s="813"/>
      <c r="C21" s="814"/>
      <c r="D21" s="166"/>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5">
        <v>2</v>
      </c>
      <c r="AQ21" s="181"/>
      <c r="AR21" s="180"/>
      <c r="AS21" s="18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90"/>
    </row>
    <row r="22" spans="1:84" ht="13.5" customHeight="1" x14ac:dyDescent="0.15">
      <c r="A22" s="812"/>
      <c r="B22" s="813"/>
      <c r="C22" s="814"/>
      <c r="D22" s="166"/>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5">
        <v>3</v>
      </c>
      <c r="AQ22" s="181"/>
      <c r="AR22" s="180"/>
      <c r="AS22" s="18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90"/>
    </row>
    <row r="23" spans="1:84" ht="13.5" customHeight="1" x14ac:dyDescent="0.15">
      <c r="A23" s="812"/>
      <c r="B23" s="813"/>
      <c r="C23" s="814"/>
      <c r="D23" s="166"/>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5">
        <v>4</v>
      </c>
      <c r="AQ23" s="181"/>
      <c r="AR23" s="180"/>
      <c r="AS23" s="18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90"/>
    </row>
    <row r="24" spans="1:84" ht="13.5" customHeight="1" x14ac:dyDescent="0.15">
      <c r="A24" s="812"/>
      <c r="B24" s="813"/>
      <c r="C24" s="814"/>
      <c r="D24" s="16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69">
        <v>5</v>
      </c>
      <c r="AQ24" s="181"/>
      <c r="AR24" s="180"/>
      <c r="AS24" s="18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90"/>
    </row>
    <row r="25" spans="1:84" ht="13.5" customHeight="1" x14ac:dyDescent="0.15">
      <c r="A25" s="812"/>
      <c r="B25" s="813"/>
      <c r="C25" s="814"/>
      <c r="D25" s="166" t="s">
        <v>265</v>
      </c>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4"/>
      <c r="AP25" s="165">
        <v>1</v>
      </c>
      <c r="AQ25" s="181"/>
      <c r="AR25" s="180"/>
      <c r="AS25" s="18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90"/>
    </row>
    <row r="26" spans="1:84" ht="13.5" customHeight="1" x14ac:dyDescent="0.15">
      <c r="A26" s="812"/>
      <c r="B26" s="813"/>
      <c r="C26" s="814"/>
      <c r="D26" s="166"/>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4"/>
      <c r="AP26" s="165">
        <v>2</v>
      </c>
      <c r="AQ26" s="181"/>
      <c r="AR26" s="180"/>
      <c r="AS26" s="18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90"/>
    </row>
    <row r="27" spans="1:84" ht="13.5" customHeight="1" x14ac:dyDescent="0.15">
      <c r="A27" s="812"/>
      <c r="B27" s="813"/>
      <c r="C27" s="814"/>
      <c r="D27" s="166"/>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4"/>
      <c r="AP27" s="165">
        <v>3</v>
      </c>
      <c r="AQ27" s="181"/>
      <c r="AR27" s="180"/>
      <c r="AS27" s="180"/>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0"/>
    </row>
    <row r="28" spans="1:84" ht="13.5" customHeight="1" x14ac:dyDescent="0.15">
      <c r="A28" s="812"/>
      <c r="B28" s="813"/>
      <c r="C28" s="814"/>
      <c r="D28" s="166"/>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4"/>
      <c r="AP28" s="165">
        <v>4</v>
      </c>
      <c r="AQ28" s="181"/>
      <c r="AR28" s="180"/>
      <c r="AS28" s="180"/>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0"/>
    </row>
    <row r="29" spans="1:84" ht="13.5" customHeight="1" x14ac:dyDescent="0.15">
      <c r="A29" s="812"/>
      <c r="B29" s="813"/>
      <c r="C29" s="814"/>
      <c r="D29" s="168"/>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67"/>
      <c r="AP29" s="169">
        <v>5</v>
      </c>
      <c r="AQ29" s="181"/>
      <c r="AR29" s="180"/>
      <c r="AS29" s="180"/>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0"/>
    </row>
    <row r="30" spans="1:84" ht="13.5" customHeight="1" x14ac:dyDescent="0.15">
      <c r="A30" s="812"/>
      <c r="B30" s="813"/>
      <c r="C30" s="814"/>
      <c r="D30" s="166" t="s">
        <v>271</v>
      </c>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5">
        <v>1</v>
      </c>
      <c r="AQ30" s="181"/>
      <c r="AR30" s="180"/>
      <c r="AS30" s="180"/>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0"/>
    </row>
    <row r="31" spans="1:84" ht="13.5" customHeight="1" x14ac:dyDescent="0.15">
      <c r="A31" s="812"/>
      <c r="B31" s="813"/>
      <c r="C31" s="814"/>
      <c r="D31" s="166"/>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5">
        <v>2</v>
      </c>
      <c r="AQ31" s="181"/>
      <c r="AR31" s="180"/>
      <c r="AS31" s="180"/>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0"/>
    </row>
    <row r="32" spans="1:84" ht="13.5" customHeight="1" x14ac:dyDescent="0.15">
      <c r="A32" s="812"/>
      <c r="B32" s="813"/>
      <c r="C32" s="814"/>
      <c r="D32" s="163"/>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5">
        <v>3</v>
      </c>
      <c r="AQ32" s="182"/>
      <c r="CF32" s="196"/>
    </row>
    <row r="33" spans="1:84" ht="13.5" customHeight="1" x14ac:dyDescent="0.15">
      <c r="A33" s="812"/>
      <c r="B33" s="813"/>
      <c r="C33" s="814"/>
      <c r="D33" s="163"/>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5">
        <v>4</v>
      </c>
      <c r="AQ33" s="182"/>
      <c r="CF33" s="196"/>
    </row>
    <row r="34" spans="1:84" ht="13.5" customHeight="1" x14ac:dyDescent="0.15">
      <c r="A34" s="815"/>
      <c r="B34" s="816"/>
      <c r="C34" s="817"/>
      <c r="D34" s="168"/>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69">
        <v>5</v>
      </c>
      <c r="AQ34" s="182"/>
      <c r="CF34" s="196"/>
    </row>
    <row r="35" spans="1:84" ht="13.5" customHeight="1" x14ac:dyDescent="0.15">
      <c r="A35" s="809" t="s">
        <v>256</v>
      </c>
      <c r="B35" s="810"/>
      <c r="C35" s="811"/>
      <c r="D35" s="163" t="s">
        <v>258</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5">
        <v>1</v>
      </c>
      <c r="AQ35" s="182"/>
      <c r="CF35" s="196"/>
    </row>
    <row r="36" spans="1:84" ht="13.5" customHeight="1" x14ac:dyDescent="0.15">
      <c r="A36" s="812"/>
      <c r="B36" s="813"/>
      <c r="C36" s="814"/>
      <c r="D36" s="166"/>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5">
        <v>2</v>
      </c>
      <c r="AQ36" s="182"/>
      <c r="CF36" s="196"/>
    </row>
    <row r="37" spans="1:84" ht="13.5" customHeight="1" x14ac:dyDescent="0.15">
      <c r="A37" s="812"/>
      <c r="B37" s="813"/>
      <c r="C37" s="814"/>
      <c r="D37" s="166"/>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5">
        <v>3</v>
      </c>
      <c r="AQ37" s="182"/>
      <c r="CF37" s="196"/>
    </row>
    <row r="38" spans="1:84" ht="13.5" customHeight="1" x14ac:dyDescent="0.15">
      <c r="A38" s="812"/>
      <c r="B38" s="813"/>
      <c r="C38" s="814"/>
      <c r="D38" s="166"/>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5">
        <v>4</v>
      </c>
      <c r="AQ38" s="182"/>
      <c r="CF38" s="196"/>
    </row>
    <row r="39" spans="1:84" ht="13.5" customHeight="1" x14ac:dyDescent="0.15">
      <c r="A39" s="812"/>
      <c r="B39" s="813"/>
      <c r="C39" s="814"/>
      <c r="D39" s="168"/>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69">
        <v>5</v>
      </c>
      <c r="AQ39" s="182"/>
      <c r="CF39" s="196"/>
    </row>
    <row r="40" spans="1:84" ht="13.5" customHeight="1" x14ac:dyDescent="0.15">
      <c r="A40" s="812"/>
      <c r="B40" s="813"/>
      <c r="C40" s="814"/>
      <c r="D40" s="166" t="s">
        <v>265</v>
      </c>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4"/>
      <c r="AP40" s="165">
        <v>1</v>
      </c>
      <c r="AQ40" s="182"/>
      <c r="CF40" s="196"/>
    </row>
    <row r="41" spans="1:84" ht="13.5" customHeight="1" x14ac:dyDescent="0.15">
      <c r="A41" s="812"/>
      <c r="B41" s="813"/>
      <c r="C41" s="814"/>
      <c r="D41" s="166"/>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4"/>
      <c r="AP41" s="165">
        <v>2</v>
      </c>
      <c r="AQ41" s="182"/>
      <c r="CF41" s="196"/>
    </row>
    <row r="42" spans="1:84" ht="13.5" customHeight="1" x14ac:dyDescent="0.15">
      <c r="A42" s="812"/>
      <c r="B42" s="813"/>
      <c r="C42" s="814"/>
      <c r="D42" s="166"/>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4"/>
      <c r="AP42" s="165">
        <v>3</v>
      </c>
      <c r="AQ42" s="182"/>
      <c r="CF42" s="196"/>
    </row>
    <row r="43" spans="1:84" ht="13.5" customHeight="1" x14ac:dyDescent="0.15">
      <c r="A43" s="812"/>
      <c r="B43" s="813"/>
      <c r="C43" s="814"/>
      <c r="D43" s="166"/>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4"/>
      <c r="AP43" s="165">
        <v>4</v>
      </c>
      <c r="AQ43" s="182"/>
      <c r="CF43" s="196"/>
    </row>
    <row r="44" spans="1:84" ht="13.5" customHeight="1" x14ac:dyDescent="0.15">
      <c r="A44" s="812"/>
      <c r="B44" s="813"/>
      <c r="C44" s="814"/>
      <c r="D44" s="168"/>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67"/>
      <c r="AP44" s="169">
        <v>5</v>
      </c>
      <c r="AQ44" s="182"/>
      <c r="CF44" s="196"/>
    </row>
    <row r="45" spans="1:84" ht="13.5" customHeight="1" x14ac:dyDescent="0.15">
      <c r="A45" s="812"/>
      <c r="B45" s="813"/>
      <c r="C45" s="814"/>
      <c r="D45" s="166" t="s">
        <v>271</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5">
        <v>1</v>
      </c>
      <c r="AQ45" s="182"/>
      <c r="CF45" s="196"/>
    </row>
    <row r="46" spans="1:84" ht="13.5" customHeight="1" x14ac:dyDescent="0.15">
      <c r="A46" s="812"/>
      <c r="B46" s="813"/>
      <c r="C46" s="814"/>
      <c r="D46" s="166"/>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5">
        <v>2</v>
      </c>
      <c r="AQ46" s="182"/>
      <c r="CF46" s="196"/>
    </row>
    <row r="47" spans="1:84" ht="13.5" customHeight="1" x14ac:dyDescent="0.15">
      <c r="A47" s="812"/>
      <c r="B47" s="813"/>
      <c r="C47" s="814"/>
      <c r="D47" s="163"/>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5">
        <v>3</v>
      </c>
      <c r="AQ47" s="182"/>
      <c r="CF47" s="196"/>
    </row>
    <row r="48" spans="1:84" ht="13.5" customHeight="1" x14ac:dyDescent="0.15">
      <c r="A48" s="812"/>
      <c r="B48" s="813"/>
      <c r="C48" s="814"/>
      <c r="D48" s="163"/>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5">
        <v>4</v>
      </c>
      <c r="AQ48" s="182"/>
      <c r="CF48" s="196"/>
    </row>
    <row r="49" spans="1:84" ht="13.5" customHeight="1" x14ac:dyDescent="0.15">
      <c r="A49" s="815"/>
      <c r="B49" s="816"/>
      <c r="C49" s="817"/>
      <c r="D49" s="16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69">
        <v>5</v>
      </c>
      <c r="AQ49" s="182"/>
      <c r="CF49" s="196"/>
    </row>
    <row r="50" spans="1:84" ht="13.5" customHeight="1" x14ac:dyDescent="0.15">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row>
    <row r="51" spans="1:84" ht="13.5" customHeight="1" x14ac:dyDescent="0.15"/>
    <row r="52" spans="1:84" ht="13.5" customHeight="1" x14ac:dyDescent="0.15"/>
    <row r="53" spans="1:84" ht="13.5" customHeight="1" x14ac:dyDescent="0.15"/>
    <row r="54" spans="1:84" ht="13.5" customHeight="1" x14ac:dyDescent="0.15"/>
    <row r="55" spans="1:84" ht="13.5" customHeight="1" x14ac:dyDescent="0.15"/>
    <row r="56" spans="1:84" ht="13.5" customHeight="1" x14ac:dyDescent="0.15"/>
    <row r="57" spans="1:84" ht="13.5" customHeight="1" x14ac:dyDescent="0.15"/>
    <row r="58" spans="1:84" ht="13.5" customHeight="1" x14ac:dyDescent="0.15"/>
    <row r="59" spans="1:84" ht="16.5" customHeight="1" x14ac:dyDescent="0.15"/>
    <row r="60" spans="1:84" ht="16.5" customHeight="1" x14ac:dyDescent="0.15"/>
    <row r="61" spans="1:84" ht="16.5" customHeight="1" x14ac:dyDescent="0.15"/>
    <row r="62" spans="1:84" ht="16.5" customHeight="1" x14ac:dyDescent="0.15"/>
    <row r="63" spans="1:84" ht="16.5" customHeight="1" x14ac:dyDescent="0.15"/>
    <row r="64" spans="1:84" ht="22.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8" customHeight="1" x14ac:dyDescent="0.15"/>
  </sheetData>
  <sheetProtection sheet="1" objects="1" scenarios="1"/>
  <mergeCells count="10">
    <mergeCell ref="AQ3:CF3"/>
    <mergeCell ref="A4:AP4"/>
    <mergeCell ref="AQ4:CF4"/>
    <mergeCell ref="A5:C19"/>
    <mergeCell ref="A20:C34"/>
    <mergeCell ref="A35:C49"/>
    <mergeCell ref="A2:F2"/>
    <mergeCell ref="G2:AP2"/>
    <mergeCell ref="A3:F3"/>
    <mergeCell ref="G3:AP3"/>
  </mergeCells>
  <phoneticPr fontId="2"/>
  <printOptions horizontalCentered="1"/>
  <pageMargins left="0.59055118110236227" right="0.19685039370078741" top="0.78740157480314965" bottom="0.39370078740157483" header="0.31496062992125984" footer="0.31496062992125984"/>
  <pageSetup paperSize="9" orientation="portrait" r:id="rId1"/>
  <colBreaks count="1" manualBreakCount="1">
    <brk id="42" max="4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E54F7-5114-43C7-86A1-29CBE37CF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578E98-A76E-4FAD-8B5C-57D852613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評価項目(標準)</vt:lpstr>
      <vt:lpstr>届出書</vt:lpstr>
      <vt:lpstr>様式１</vt:lpstr>
      <vt:lpstr>様式１【経常ＪＶ用】</vt:lpstr>
      <vt:lpstr>様式２</vt:lpstr>
      <vt:lpstr>様式３</vt:lpstr>
      <vt:lpstr>様式４（対策なし）</vt:lpstr>
      <vt:lpstr>届出書!Print_Area</vt:lpstr>
      <vt:lpstr>'評価項目(標準)'!Print_Area</vt:lpstr>
      <vt:lpstr>様式１!Print_Area</vt:lpstr>
      <vt:lpstr>様式１【経常ＪＶ用】!Print_Area</vt:lpstr>
      <vt:lpstr>様式２!Print_Area</vt:lpstr>
      <vt:lpstr>様式３!Print_Area</vt:lpstr>
      <vt:lpstr>'様式４（対策なし）'!Print_Area</vt:lpstr>
      <vt:lpstr>'評価項目(標準)'!Print_Titles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2017-01-06T06:14:40Z</dcterms:created>
  <dcterms:modified xsi:type="dcterms:W3CDTF">2024-04-24T05:31:28Z</dcterms:modified>
  <cp:category/>
  <cp:contentStatus/>
</cp:coreProperties>
</file>