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25" yWindow="345" windowWidth="15525" windowHeight="9945" tabRatio="870" activeTab="2"/>
  </bookViews>
  <sheets>
    <sheet name="評価項目(標準)" sheetId="57" r:id="rId1"/>
    <sheet name="届出書" sheetId="2" r:id="rId2"/>
    <sheet name="様式１" sheetId="66" r:id="rId3"/>
    <sheet name="様式１【経常ＪＶ用】" sheetId="74" r:id="rId4"/>
    <sheet name="様式２" sheetId="89" r:id="rId5"/>
    <sheet name="様式３" sheetId="90" r:id="rId6"/>
    <sheet name="様式４（対策なし）" sheetId="130" r:id="rId7"/>
  </sheets>
  <definedNames>
    <definedName name="_xlnm.Print_Area" localSheetId="1">届出書!$A$1:$AA$41</definedName>
    <definedName name="_xlnm.Print_Area" localSheetId="0">'評価項目(標準)'!$B$1:$M$103</definedName>
    <definedName name="_xlnm.Print_Area" localSheetId="2">様式１!$B$1:$M$62</definedName>
    <definedName name="_xlnm.Print_Area" localSheetId="3">様式１【経常ＪＶ用】!$B$1:$P$63</definedName>
    <definedName name="_xlnm.Print_Area" localSheetId="4">様式２!$A$1:$BR$63</definedName>
    <definedName name="_xlnm.Print_Area" localSheetId="5">様式３!$A$1:$AH$36</definedName>
    <definedName name="_xlnm.Print_Area" localSheetId="6">'様式４（対策なし）'!$A$1:$CF$50</definedName>
    <definedName name="_xlnm.Print_Titles" localSheetId="0">'評価項目(標準)'!$B:$M,'評価項目(標準)'!$1:$4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57" l="1"/>
  <c r="K45" i="57"/>
  <c r="F22" i="66" l="1"/>
  <c r="F20" i="66"/>
  <c r="F18" i="66"/>
  <c r="M41" i="74" l="1"/>
  <c r="M13" i="74"/>
  <c r="M10" i="74"/>
  <c r="K40" i="66"/>
  <c r="K12" i="66"/>
  <c r="K27" i="74" l="1"/>
  <c r="N27" i="74" s="1"/>
  <c r="M27" i="74"/>
  <c r="K26" i="66"/>
  <c r="AD29" i="89" l="1"/>
  <c r="K54" i="66" l="1"/>
  <c r="K19" i="74" l="1"/>
  <c r="K21" i="74"/>
  <c r="E13" i="74"/>
  <c r="D38" i="66" l="1"/>
  <c r="E12" i="66"/>
  <c r="K22" i="66" l="1"/>
  <c r="K20" i="66"/>
  <c r="K18" i="66"/>
  <c r="N55" i="74" l="1"/>
  <c r="M23" i="74"/>
  <c r="M21" i="74"/>
  <c r="M19" i="74"/>
  <c r="K23" i="74"/>
  <c r="N23" i="74" l="1"/>
  <c r="N21" i="74"/>
  <c r="I20" i="74"/>
  <c r="I21" i="74"/>
  <c r="I22" i="74"/>
  <c r="I23" i="74"/>
  <c r="I24" i="74"/>
  <c r="I19" i="74"/>
  <c r="H21" i="74"/>
  <c r="H23" i="74"/>
  <c r="H19" i="74"/>
  <c r="I19" i="66"/>
  <c r="I20" i="66"/>
  <c r="I21" i="66"/>
  <c r="I22" i="66"/>
  <c r="I23" i="66"/>
  <c r="I18" i="66"/>
  <c r="H22" i="66"/>
  <c r="H20" i="66"/>
  <c r="H18" i="66"/>
  <c r="H17" i="66" l="1"/>
  <c r="F23" i="74" l="1"/>
  <c r="F21" i="74"/>
  <c r="F19" i="74"/>
  <c r="D19" i="74"/>
  <c r="E19" i="74"/>
  <c r="C19" i="74"/>
  <c r="K13" i="74" l="1"/>
  <c r="G24" i="74"/>
  <c r="G23" i="74"/>
  <c r="G22" i="74"/>
  <c r="G21" i="74"/>
  <c r="G20" i="74"/>
  <c r="N13" i="74" l="1"/>
  <c r="D18" i="66"/>
  <c r="E18" i="66"/>
  <c r="C18" i="66"/>
  <c r="G19" i="74" l="1"/>
  <c r="G14" i="74"/>
  <c r="H18" i="74"/>
  <c r="G18" i="74"/>
  <c r="G17" i="74"/>
  <c r="G16" i="74"/>
  <c r="G15" i="74"/>
  <c r="H17" i="74"/>
  <c r="H16" i="74"/>
  <c r="H15" i="74"/>
  <c r="H14" i="74"/>
  <c r="K53" i="66"/>
  <c r="G23" i="66"/>
  <c r="G22" i="66"/>
  <c r="G21" i="66"/>
  <c r="G20" i="66"/>
  <c r="G19" i="66"/>
  <c r="G18" i="66"/>
  <c r="H16" i="66"/>
  <c r="H15" i="66"/>
  <c r="H14" i="66"/>
  <c r="H13" i="66"/>
  <c r="E53" i="66" l="1"/>
  <c r="M54" i="74" l="1"/>
  <c r="K54" i="74"/>
  <c r="N54" i="74" l="1"/>
  <c r="H54" i="66"/>
  <c r="H53" i="66"/>
  <c r="E54" i="66"/>
  <c r="B54" i="66"/>
  <c r="B53" i="66"/>
  <c r="U17" i="90" l="1"/>
  <c r="F12" i="66" l="1"/>
  <c r="F13" i="74"/>
  <c r="F10" i="74"/>
  <c r="G13" i="66"/>
  <c r="G14" i="66"/>
  <c r="G15" i="66"/>
  <c r="G16" i="66"/>
  <c r="U14" i="90"/>
  <c r="G39" i="74"/>
  <c r="G40" i="74"/>
  <c r="N19" i="74"/>
  <c r="G39" i="66"/>
  <c r="G38" i="66"/>
  <c r="E10" i="74"/>
  <c r="U16" i="90"/>
  <c r="T58" i="89"/>
  <c r="AD56" i="89"/>
  <c r="M49" i="74"/>
  <c r="K49" i="74"/>
  <c r="H46" i="74"/>
  <c r="G46" i="74"/>
  <c r="F41" i="74"/>
  <c r="E41" i="74"/>
  <c r="K50" i="66"/>
  <c r="H40" i="66"/>
  <c r="G40" i="66"/>
  <c r="F40" i="66"/>
  <c r="E40" i="66"/>
  <c r="U15" i="90"/>
  <c r="AD32" i="89"/>
  <c r="H48" i="66"/>
  <c r="K52" i="57"/>
  <c r="W58" i="89"/>
  <c r="W55" i="89"/>
  <c r="T55" i="89"/>
  <c r="AD53" i="89"/>
  <c r="W52" i="89"/>
  <c r="T52" i="89"/>
  <c r="AD50" i="89"/>
  <c r="W49" i="89"/>
  <c r="T49" i="89"/>
  <c r="AD47" i="89"/>
  <c r="W46" i="89"/>
  <c r="T46" i="89"/>
  <c r="AD44" i="89"/>
  <c r="W43" i="89"/>
  <c r="T43" i="89"/>
  <c r="AD41" i="89"/>
  <c r="W40" i="89"/>
  <c r="T40" i="89"/>
  <c r="AD38" i="89"/>
  <c r="W37" i="89"/>
  <c r="T37" i="89"/>
  <c r="AD35" i="89"/>
  <c r="W34" i="89"/>
  <c r="T34" i="89"/>
  <c r="E54" i="74"/>
  <c r="K41" i="74"/>
  <c r="N41" i="74" s="1"/>
  <c r="B6" i="74"/>
  <c r="C6" i="74"/>
  <c r="D6" i="74"/>
  <c r="E6" i="74"/>
  <c r="F6" i="74"/>
  <c r="G6" i="74"/>
  <c r="H6" i="74"/>
  <c r="K6" i="74"/>
  <c r="N6" i="74" s="1"/>
  <c r="G7" i="74"/>
  <c r="H7" i="74"/>
  <c r="E8" i="74"/>
  <c r="F8" i="74"/>
  <c r="G8" i="74"/>
  <c r="H8" i="74"/>
  <c r="K8" i="74"/>
  <c r="M8" i="74"/>
  <c r="G9" i="74"/>
  <c r="H9" i="74"/>
  <c r="G10" i="74"/>
  <c r="H10" i="74"/>
  <c r="K10" i="74"/>
  <c r="G11" i="74"/>
  <c r="H11" i="74"/>
  <c r="G12" i="74"/>
  <c r="H12" i="74"/>
  <c r="C13" i="74"/>
  <c r="D13" i="74"/>
  <c r="C25" i="74"/>
  <c r="D25" i="74"/>
  <c r="E25" i="74"/>
  <c r="F25" i="74"/>
  <c r="G25" i="74"/>
  <c r="H25" i="74"/>
  <c r="K25" i="74"/>
  <c r="M25" i="74"/>
  <c r="G26" i="74"/>
  <c r="H26" i="74"/>
  <c r="D27" i="74"/>
  <c r="E27" i="74"/>
  <c r="F27" i="74"/>
  <c r="G27" i="74"/>
  <c r="H27" i="74"/>
  <c r="G28" i="74"/>
  <c r="H28" i="74"/>
  <c r="G29" i="74"/>
  <c r="N29" i="74"/>
  <c r="G30" i="74"/>
  <c r="G31" i="74"/>
  <c r="H31" i="74"/>
  <c r="N31" i="74"/>
  <c r="D32" i="74"/>
  <c r="E32" i="74"/>
  <c r="G32" i="74"/>
  <c r="H32" i="74"/>
  <c r="G33" i="74"/>
  <c r="H33" i="74"/>
  <c r="N33" i="74"/>
  <c r="G34" i="74"/>
  <c r="G35" i="74"/>
  <c r="N35" i="74"/>
  <c r="G36" i="74"/>
  <c r="H36" i="74"/>
  <c r="D37" i="74"/>
  <c r="E37" i="74"/>
  <c r="F37" i="74"/>
  <c r="G37" i="74"/>
  <c r="H37" i="74"/>
  <c r="K37" i="74"/>
  <c r="M37" i="74"/>
  <c r="G38" i="74"/>
  <c r="H38" i="74"/>
  <c r="D39" i="74"/>
  <c r="E39" i="74"/>
  <c r="F39" i="74"/>
  <c r="H39" i="74"/>
  <c r="K39" i="74"/>
  <c r="M39" i="74"/>
  <c r="H40" i="74"/>
  <c r="D41" i="74"/>
  <c r="G41" i="74"/>
  <c r="H41" i="74"/>
  <c r="G42" i="74"/>
  <c r="H42" i="74"/>
  <c r="G43" i="74"/>
  <c r="G45" i="74"/>
  <c r="B47" i="74"/>
  <c r="C47" i="74"/>
  <c r="D47" i="74"/>
  <c r="E47" i="74"/>
  <c r="F47" i="74"/>
  <c r="G47" i="74"/>
  <c r="H47" i="74"/>
  <c r="K47" i="74"/>
  <c r="M47" i="74"/>
  <c r="G48" i="74"/>
  <c r="H48" i="74"/>
  <c r="D49" i="74"/>
  <c r="E49" i="74"/>
  <c r="F49" i="74"/>
  <c r="G49" i="74"/>
  <c r="H49" i="74"/>
  <c r="G50" i="74"/>
  <c r="H50" i="74"/>
  <c r="D51" i="74"/>
  <c r="E51" i="74"/>
  <c r="F51" i="74"/>
  <c r="G51" i="74"/>
  <c r="H51" i="74"/>
  <c r="K51" i="74"/>
  <c r="G52" i="74"/>
  <c r="H52" i="74"/>
  <c r="M51" i="74"/>
  <c r="G53" i="74"/>
  <c r="H53" i="74"/>
  <c r="B54" i="74"/>
  <c r="H54" i="74"/>
  <c r="B5" i="66"/>
  <c r="C5" i="66"/>
  <c r="D5" i="66"/>
  <c r="E5" i="66"/>
  <c r="F5" i="66"/>
  <c r="G5" i="66"/>
  <c r="H5" i="66"/>
  <c r="K5" i="66"/>
  <c r="G6" i="66"/>
  <c r="H6" i="66"/>
  <c r="E7" i="66"/>
  <c r="F7" i="66"/>
  <c r="G7" i="66"/>
  <c r="H7" i="66"/>
  <c r="K7" i="66"/>
  <c r="G8" i="66"/>
  <c r="H8" i="66"/>
  <c r="E9" i="66"/>
  <c r="F9" i="66"/>
  <c r="G9" i="66"/>
  <c r="H9" i="66"/>
  <c r="K9" i="66"/>
  <c r="G10" i="66"/>
  <c r="H10" i="66"/>
  <c r="G11" i="66"/>
  <c r="H11" i="66"/>
  <c r="C12" i="66"/>
  <c r="D12" i="66"/>
  <c r="G17" i="66"/>
  <c r="C24" i="66"/>
  <c r="D24" i="66"/>
  <c r="E24" i="66"/>
  <c r="F24" i="66"/>
  <c r="G24" i="66"/>
  <c r="H24" i="66"/>
  <c r="K24" i="66"/>
  <c r="G25" i="66"/>
  <c r="H25" i="66"/>
  <c r="D26" i="66"/>
  <c r="E26" i="66"/>
  <c r="F26" i="66"/>
  <c r="G26" i="66"/>
  <c r="H26" i="66"/>
  <c r="G27" i="66"/>
  <c r="H27" i="66"/>
  <c r="G28" i="66"/>
  <c r="G29" i="66"/>
  <c r="G30" i="66"/>
  <c r="H30" i="66"/>
  <c r="D31" i="66"/>
  <c r="E31" i="66"/>
  <c r="G31" i="66"/>
  <c r="H31" i="66"/>
  <c r="G32" i="66"/>
  <c r="H32" i="66"/>
  <c r="G33" i="66"/>
  <c r="G34" i="66"/>
  <c r="G35" i="66"/>
  <c r="H35" i="66"/>
  <c r="D36" i="66"/>
  <c r="E36" i="66"/>
  <c r="F36" i="66"/>
  <c r="G36" i="66"/>
  <c r="H36" i="66"/>
  <c r="K36" i="66"/>
  <c r="G37" i="66"/>
  <c r="H37" i="66"/>
  <c r="E38" i="66"/>
  <c r="F38" i="66"/>
  <c r="H38" i="66"/>
  <c r="K38" i="66"/>
  <c r="H39" i="66"/>
  <c r="D40" i="66"/>
  <c r="G41" i="66"/>
  <c r="H41" i="66"/>
  <c r="G42" i="66"/>
  <c r="G44" i="66"/>
  <c r="G45" i="66"/>
  <c r="H45" i="66"/>
  <c r="B46" i="66"/>
  <c r="C46" i="66"/>
  <c r="D46" i="66"/>
  <c r="E46" i="66"/>
  <c r="F46" i="66"/>
  <c r="G46" i="66"/>
  <c r="H46" i="66"/>
  <c r="K46" i="66"/>
  <c r="G47" i="66"/>
  <c r="H47" i="66"/>
  <c r="D48" i="66"/>
  <c r="E48" i="66"/>
  <c r="F48" i="66"/>
  <c r="G48" i="66"/>
  <c r="K48" i="66" s="1"/>
  <c r="G49" i="66"/>
  <c r="H49" i="66"/>
  <c r="D50" i="66"/>
  <c r="E50" i="66"/>
  <c r="F50" i="66"/>
  <c r="G50" i="66"/>
  <c r="H50" i="66"/>
  <c r="G51" i="66"/>
  <c r="H51" i="66"/>
  <c r="G52" i="66"/>
  <c r="H52" i="66"/>
  <c r="J101" i="57"/>
  <c r="N51" i="74" l="1"/>
  <c r="N49" i="74"/>
  <c r="N56" i="74" s="1"/>
  <c r="N47" i="74"/>
  <c r="N39" i="74"/>
  <c r="N37" i="74"/>
  <c r="N25" i="74"/>
  <c r="N10" i="74"/>
  <c r="N8" i="74"/>
  <c r="AD59" i="89"/>
  <c r="AD61" i="89" s="1"/>
  <c r="Y14" i="90"/>
  <c r="K55" i="66"/>
</calcChain>
</file>

<file path=xl/sharedStrings.xml><?xml version="1.0" encoding="utf-8"?>
<sst xmlns="http://schemas.openxmlformats.org/spreadsheetml/2006/main" count="559" uniqueCount="335">
  <si>
    <t>簡易型Ｂ</t>
  </si>
  <si>
    <t>工事名：</t>
    <phoneticPr fontId="2"/>
  </si>
  <si>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</si>
  <si>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</si>
  <si>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</si>
  <si>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</si>
  <si>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</si>
  <si>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</si>
  <si>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</si>
  <si>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</si>
  <si>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</si>
  <si>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</si>
  <si>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</si>
  <si>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</si>
  <si>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</si>
  <si>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</si>
  <si>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</si>
  <si>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t>無</t>
    <rPh sb="0" eb="1">
      <t>ム</t>
    </rPh>
    <phoneticPr fontId="2"/>
  </si>
  <si>
    <t>有</t>
    <rPh sb="0" eb="1">
      <t>ユウ</t>
    </rPh>
    <phoneticPr fontId="2"/>
  </si>
  <si>
    <t>　公共施設美化活動実績</t>
    <rPh sb="1" eb="3">
      <t>コウキョウ</t>
    </rPh>
    <rPh sb="3" eb="5">
      <t>シセツ</t>
    </rPh>
    <rPh sb="5" eb="7">
      <t>ビカ</t>
    </rPh>
    <rPh sb="7" eb="9">
      <t>カツドウ</t>
    </rPh>
    <rPh sb="9" eb="11">
      <t>ジッセキ</t>
    </rPh>
    <phoneticPr fontId="2"/>
  </si>
  <si>
    <t>有</t>
    <rPh sb="0" eb="1">
      <t>ア</t>
    </rPh>
    <phoneticPr fontId="2"/>
  </si>
  <si>
    <t>災害協定の評価</t>
    <rPh sb="0" eb="2">
      <t>サイガイ</t>
    </rPh>
    <rPh sb="2" eb="4">
      <t>キョウテイ</t>
    </rPh>
    <rPh sb="5" eb="7">
      <t>ヒョウカ</t>
    </rPh>
    <phoneticPr fontId="2"/>
  </si>
  <si>
    <t>災害協定１の実績あり</t>
    <rPh sb="0" eb="2">
      <t>サイガイ</t>
    </rPh>
    <rPh sb="2" eb="4">
      <t>キョウテイ</t>
    </rPh>
    <rPh sb="6" eb="8">
      <t>ジッセキ</t>
    </rPh>
    <phoneticPr fontId="2"/>
  </si>
  <si>
    <t>災害協定２の実績あり</t>
    <rPh sb="0" eb="2">
      <t>サイガイ</t>
    </rPh>
    <rPh sb="2" eb="4">
      <t>キョウテイ</t>
    </rPh>
    <rPh sb="6" eb="8">
      <t>ジッセキ</t>
    </rPh>
    <phoneticPr fontId="2"/>
  </si>
  <si>
    <t>実績なし</t>
    <rPh sb="0" eb="2">
      <t>ジッセキ</t>
    </rPh>
    <phoneticPr fontId="2"/>
  </si>
  <si>
    <t>社会貢献度</t>
    <rPh sb="0" eb="1">
      <t>シャカイ</t>
    </rPh>
    <rPh sb="1" eb="4">
      <t>コウケンド</t>
    </rPh>
    <phoneticPr fontId="2"/>
  </si>
  <si>
    <t>社会貢献度</t>
    <rPh sb="0" eb="2">
      <t>シャカイ</t>
    </rPh>
    <rPh sb="2" eb="5">
      <t>コウケンド</t>
    </rPh>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</si>
  <si>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</si>
  <si>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</si>
  <si>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</si>
  <si>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</si>
  <si>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</si>
  <si>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</si>
  <si>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</si>
  <si>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上記以外</t>
    <rPh sb="0" eb="2">
      <t>ジョウキ</t>
    </rPh>
    <rPh sb="2" eb="4">
      <t>イガイ</t>
    </rPh>
    <phoneticPr fontId="2"/>
  </si>
  <si>
    <t>企業の雇用に関する取組</t>
    <phoneticPr fontId="2"/>
  </si>
  <si>
    <t>企業の雇用に
関する取組</t>
    <phoneticPr fontId="2"/>
  </si>
  <si>
    <t>担い手確保・育成への 取組</t>
    <phoneticPr fontId="2"/>
  </si>
  <si>
    <t>① 建設業者団体の取組実績</t>
    <phoneticPr fontId="2"/>
  </si>
  <si>
    <t>取組の実績あり</t>
    <rPh sb="0" eb="2">
      <t>トリクミ</t>
    </rPh>
    <phoneticPr fontId="2"/>
  </si>
  <si>
    <t>取組の実績なし</t>
    <rPh sb="0" eb="2">
      <t>トリクミ</t>
    </rPh>
    <phoneticPr fontId="2"/>
  </si>
  <si>
    <t>② 建設業者団体地域組織の
   取組実績</t>
    <phoneticPr fontId="2"/>
  </si>
  <si>
    <t>③ 建設企業の取組実績</t>
    <phoneticPr fontId="2"/>
  </si>
  <si>
    <t>企業の技術力等</t>
    <rPh sb="0" eb="1">
      <t>キギョウ</t>
    </rPh>
    <rPh sb="2" eb="5">
      <t>ギジュツリョク</t>
    </rPh>
    <rPh sb="5" eb="6">
      <t>トウ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</si>
  <si>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</si>
  <si>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</si>
  <si>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評価対象工事の実績なし</t>
    <rPh sb="0" eb="2">
      <t>ヒョウカ</t>
    </rPh>
    <rPh sb="2" eb="4">
      <t>タイショウ</t>
    </rPh>
    <rPh sb="4" eb="6">
      <t>コウジ</t>
    </rPh>
    <rPh sb="7" eb="9">
      <t>ジッセキ</t>
    </rPh>
    <phoneticPr fontId="2"/>
  </si>
  <si>
    <t>工事成績</t>
    <rPh sb="0" eb="2">
      <t>コウジ</t>
    </rPh>
    <rPh sb="2" eb="4">
      <t>セイセキ</t>
    </rPh>
    <phoneticPr fontId="2"/>
  </si>
  <si>
    <t>申告工事成績点又は総合点</t>
    <rPh sb="0" eb="2">
      <t>シンコク</t>
    </rPh>
    <rPh sb="2" eb="4">
      <t>コウジ</t>
    </rPh>
    <rPh sb="4" eb="6">
      <t>セイセキ</t>
    </rPh>
    <rPh sb="6" eb="7">
      <t>テン</t>
    </rPh>
    <rPh sb="7" eb="8">
      <t>マタ</t>
    </rPh>
    <rPh sb="9" eb="11">
      <t>ソウゴウ</t>
    </rPh>
    <rPh sb="11" eb="12">
      <t>テン</t>
    </rPh>
    <phoneticPr fontId="2"/>
  </si>
  <si>
    <t xml:space="preserve">申告工事成績点が８５点以上の場合 </t>
    <rPh sb="0" eb="2">
      <t>シンコク</t>
    </rPh>
    <rPh sb="2" eb="4">
      <t>コウジ</t>
    </rPh>
    <rPh sb="4" eb="6">
      <t>セイセキ</t>
    </rPh>
    <rPh sb="6" eb="7">
      <t>テン</t>
    </rPh>
    <rPh sb="10" eb="11">
      <t>テン</t>
    </rPh>
    <rPh sb="11" eb="13">
      <t>イジョウ</t>
    </rPh>
    <phoneticPr fontId="2"/>
  </si>
  <si>
    <r>
      <t>申告工事成績点が７５点以上８５点未満の場合
計算式１</t>
    </r>
    <r>
      <rPr>
        <strike/>
        <sz val="12"/>
        <rFont val="BIZ UDゴシック"/>
        <family val="3"/>
        <charset val="128"/>
      </rPr>
      <t xml:space="preserve">
</t>
    </r>
    <r>
      <rPr>
        <sz val="12"/>
        <rFont val="BIZ UDゴシック"/>
        <family val="3"/>
        <charset val="128"/>
      </rPr>
      <t>（申告工事成績点－７５点）＋１０点</t>
    </r>
    <rPh sb="10" eb="11">
      <t>テン</t>
    </rPh>
    <rPh sb="11" eb="13">
      <t>イジョウ</t>
    </rPh>
    <rPh sb="15" eb="16">
      <t>テン</t>
    </rPh>
    <rPh sb="16" eb="18">
      <t>ミマン</t>
    </rPh>
    <rPh sb="19" eb="21">
      <t>バアイ</t>
    </rPh>
    <rPh sb="22" eb="25">
      <t>ケイサンシキ</t>
    </rPh>
    <rPh sb="28" eb="30">
      <t>シンコク</t>
    </rPh>
    <phoneticPr fontId="2"/>
  </si>
  <si>
    <t>～</t>
    <phoneticPr fontId="2"/>
  </si>
  <si>
    <t>申告工事成績点が７５点未満の場合</t>
    <rPh sb="10" eb="11">
      <t>テン</t>
    </rPh>
    <rPh sb="11" eb="13">
      <t>ミマン</t>
    </rPh>
    <rPh sb="14" eb="16">
      <t>バアイ</t>
    </rPh>
    <phoneticPr fontId="2"/>
  </si>
  <si>
    <t xml:space="preserve">総合点が９７０点以上の場合 </t>
    <rPh sb="7" eb="8">
      <t>テン</t>
    </rPh>
    <rPh sb="8" eb="10">
      <t>イジョウ</t>
    </rPh>
    <phoneticPr fontId="2"/>
  </si>
  <si>
    <t>総合点が８４０点以上９７０点未満の場合
計算式２
（総合点－８４０）／（９７０－８４０）×１０</t>
    <rPh sb="0" eb="2">
      <t>ソウゴウ</t>
    </rPh>
    <rPh sb="2" eb="3">
      <t>テン</t>
    </rPh>
    <rPh sb="7" eb="8">
      <t>テン</t>
    </rPh>
    <rPh sb="8" eb="10">
      <t>イジョウ</t>
    </rPh>
    <rPh sb="13" eb="14">
      <t>テン</t>
    </rPh>
    <rPh sb="14" eb="16">
      <t>ミマン</t>
    </rPh>
    <rPh sb="17" eb="19">
      <t>バアイ</t>
    </rPh>
    <rPh sb="20" eb="23">
      <t>ケイサンシキ</t>
    </rPh>
    <phoneticPr fontId="2"/>
  </si>
  <si>
    <t>総合点が８４０点未満の場合</t>
    <rPh sb="7" eb="8">
      <t>テン</t>
    </rPh>
    <rPh sb="8" eb="10">
      <t>ミマン</t>
    </rPh>
    <rPh sb="11" eb="13">
      <t>バアイ</t>
    </rPh>
    <phoneticPr fontId="2"/>
  </si>
  <si>
    <t>品質
マネジメント</t>
    <rPh sb="0" eb="2">
      <t>ヒンシツ</t>
    </rPh>
    <phoneticPr fontId="2"/>
  </si>
  <si>
    <t>品質マネジメントシステムの認証</t>
    <rPh sb="0" eb="2">
      <t>ヒンシツ</t>
    </rPh>
    <rPh sb="13" eb="15">
      <t>ニンショウ</t>
    </rPh>
    <phoneticPr fontId="2"/>
  </si>
  <si>
    <t>当該工事の入札に参加する者が、ISO9000Sの認証を取得している場合に評価します。</t>
    <phoneticPr fontId="2"/>
  </si>
  <si>
    <t>無</t>
    <rPh sb="0" eb="1">
      <t>ナ</t>
    </rPh>
    <phoneticPr fontId="2"/>
  </si>
  <si>
    <t>労働安全
衛生管理</t>
    <rPh sb="0" eb="2">
      <t>ロウドウ</t>
    </rPh>
    <rPh sb="2" eb="4">
      <t>アンゼン</t>
    </rPh>
    <phoneticPr fontId="2"/>
  </si>
  <si>
    <t>労働安全衛生マネジメントシステムの認証</t>
    <rPh sb="0" eb="2">
      <t>ロウドウ</t>
    </rPh>
    <rPh sb="2" eb="4">
      <t>アンゼン</t>
    </rPh>
    <rPh sb="4" eb="6">
      <t>エイセイ</t>
    </rPh>
    <rPh sb="17" eb="19">
      <t>ニンショウ</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</si>
  <si>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1" eb="72">
      <t>ト</t>
    </rPh>
    <rPh sb="72" eb="73">
      <t>ク</t>
    </rPh>
    <rPh sb="74" eb="76">
      <t>ニンショウ</t>
    </rPh>
    <rPh sb="86" eb="88">
      <t>ヒョウカ</t>
    </rPh>
    <phoneticPr fontId="2"/>
  </si>
  <si>
    <t>受注工事高</t>
    <rPh sb="0" eb="2">
      <t>ジュチュウ</t>
    </rPh>
    <rPh sb="2" eb="4">
      <t>コウジ</t>
    </rPh>
    <rPh sb="4" eb="5">
      <t>ダカ</t>
    </rPh>
    <phoneticPr fontId="2"/>
  </si>
  <si>
    <t>１級技術者１人あたりの公共機関等発注の
契約金額２千５百万円以上の土木一式工事の契約金額</t>
    <rPh sb="1" eb="2">
      <t>キュウ</t>
    </rPh>
    <rPh sb="2" eb="5">
      <t>ギジュツシャ</t>
    </rPh>
    <rPh sb="6" eb="7">
      <t>ニン</t>
    </rPh>
    <rPh sb="11" eb="13">
      <t>コウキョウ</t>
    </rPh>
    <rPh sb="13" eb="15">
      <t>キカン</t>
    </rPh>
    <rPh sb="15" eb="16">
      <t>トウ</t>
    </rPh>
    <rPh sb="16" eb="18">
      <t>ハッチュウ</t>
    </rPh>
    <rPh sb="20" eb="22">
      <t>ケイヤク</t>
    </rPh>
    <rPh sb="22" eb="23">
      <t>キン</t>
    </rPh>
    <rPh sb="23" eb="24">
      <t>ガク</t>
    </rPh>
    <rPh sb="25" eb="26">
      <t>セン</t>
    </rPh>
    <rPh sb="27" eb="29">
      <t>ヒャクマン</t>
    </rPh>
    <rPh sb="29" eb="30">
      <t>エン</t>
    </rPh>
    <rPh sb="30" eb="32">
      <t>イジョウ</t>
    </rPh>
    <rPh sb="33" eb="35">
      <t>ドボク</t>
    </rPh>
    <rPh sb="35" eb="37">
      <t>イッシキ</t>
    </rPh>
    <rPh sb="37" eb="39">
      <t>コウジ</t>
    </rPh>
    <rPh sb="40" eb="42">
      <t>ケイヤク</t>
    </rPh>
    <rPh sb="42" eb="43">
      <t>キン</t>
    </rPh>
    <rPh sb="43" eb="44">
      <t>ガク</t>
    </rPh>
    <phoneticPr fontId="2"/>
  </si>
  <si>
    <t>５千万円未満の場合</t>
    <rPh sb="1" eb="3">
      <t>センマン</t>
    </rPh>
    <rPh sb="3" eb="4">
      <t>エン</t>
    </rPh>
    <rPh sb="4" eb="6">
      <t>ミマン</t>
    </rPh>
    <rPh sb="7" eb="9">
      <t>バアイ</t>
    </rPh>
    <phoneticPr fontId="2"/>
  </si>
  <si>
    <t>５千万円以上１億５千万円未満の場合
計算式３
１０－〔受注工事高－５千万円〕×１０/１億円</t>
    <rPh sb="1" eb="3">
      <t>センマン</t>
    </rPh>
    <rPh sb="3" eb="4">
      <t>エン</t>
    </rPh>
    <rPh sb="4" eb="6">
      <t>イジョウ</t>
    </rPh>
    <rPh sb="12" eb="14">
      <t>ミマン</t>
    </rPh>
    <rPh sb="15" eb="17">
      <t>バアイ</t>
    </rPh>
    <rPh sb="18" eb="21">
      <t>ケイサンシキ</t>
    </rPh>
    <phoneticPr fontId="2"/>
  </si>
  <si>
    <t>１億５千万円以上の場合</t>
    <rPh sb="5" eb="6">
      <t>エン</t>
    </rPh>
    <rPh sb="6" eb="8">
      <t>イジョウ</t>
    </rPh>
    <rPh sb="9" eb="11">
      <t>バアイ</t>
    </rPh>
    <phoneticPr fontId="2"/>
  </si>
  <si>
    <t>技術者の能力</t>
    <rPh sb="0" eb="3">
      <t>ギジュツシャ</t>
    </rPh>
    <rPh sb="4" eb="6">
      <t>ノウリョク</t>
    </rPh>
    <phoneticPr fontId="2"/>
  </si>
  <si>
    <t>配置予定
技術者の
工事実績</t>
    <rPh sb="0" eb="2">
      <t>ハイチ</t>
    </rPh>
    <rPh sb="2" eb="4">
      <t>ヨテイ</t>
    </rPh>
    <rPh sb="5" eb="8">
      <t>ギジュツシャ</t>
    </rPh>
    <rPh sb="10" eb="12">
      <t>コウジ</t>
    </rPh>
    <rPh sb="12" eb="14">
      <t>ジッセキ</t>
    </rPh>
    <phoneticPr fontId="2"/>
  </si>
  <si>
    <t>主任（監理）技術者又は
現場代理人としての工事実績</t>
    <rPh sb="0" eb="2">
      <t>シュニン</t>
    </rPh>
    <rPh sb="9" eb="10">
      <t>マタ</t>
    </rPh>
    <rPh sb="21" eb="23">
      <t>コウジ</t>
    </rPh>
    <phoneticPr fontId="2"/>
  </si>
  <si>
    <t>様式１
様式３</t>
    <phoneticPr fontId="2"/>
  </si>
  <si>
    <t>配置予定
技術者の
資格保有状況</t>
    <rPh sb="0" eb="2">
      <t>ハイチ</t>
    </rPh>
    <rPh sb="2" eb="4">
      <t>ヨテイ</t>
    </rPh>
    <rPh sb="5" eb="8">
      <t>ギジュツシャ</t>
    </rPh>
    <rPh sb="10" eb="12">
      <t>シカク</t>
    </rPh>
    <rPh sb="12" eb="14">
      <t>ホユウ</t>
    </rPh>
    <rPh sb="14" eb="16">
      <t>ジョウキョウ</t>
    </rPh>
    <phoneticPr fontId="2"/>
  </si>
  <si>
    <t>技術士、１級土木施工管理技士、
１級建設機械施工管理技士
(１級建設機械施工技士)、又は
国土交通大臣が建設業法
第１５条２号のイと同等以上の
能力を有するものと認定した者の資格</t>
    <rPh sb="0" eb="2">
      <t>ギジュツ</t>
    </rPh>
    <rPh sb="2" eb="3">
      <t>シ</t>
    </rPh>
    <rPh sb="5" eb="6">
      <t>キュウ</t>
    </rPh>
    <rPh sb="6" eb="8">
      <t>ドボク</t>
    </rPh>
    <rPh sb="8" eb="10">
      <t>セコウ</t>
    </rPh>
    <rPh sb="10" eb="12">
      <t>カンリ</t>
    </rPh>
    <rPh sb="12" eb="14">
      <t>ギシ</t>
    </rPh>
    <rPh sb="17" eb="18">
      <t>キュウ</t>
    </rPh>
    <rPh sb="18" eb="20">
      <t>ケンセツ</t>
    </rPh>
    <rPh sb="20" eb="22">
      <t>キカイ</t>
    </rPh>
    <rPh sb="22" eb="24">
      <t>セコウ</t>
    </rPh>
    <rPh sb="24" eb="26">
      <t>カンリ</t>
    </rPh>
    <rPh sb="26" eb="28">
      <t>ギシ</t>
    </rPh>
    <rPh sb="42" eb="43">
      <t>マタ</t>
    </rPh>
    <rPh sb="45" eb="47">
      <t>コクド</t>
    </rPh>
    <rPh sb="47" eb="49">
      <t>コウツウ</t>
    </rPh>
    <rPh sb="49" eb="51">
      <t>ダイジン</t>
    </rPh>
    <rPh sb="52" eb="55">
      <t>ケンセツギョウ</t>
    </rPh>
    <rPh sb="55" eb="56">
      <t>ホウ</t>
    </rPh>
    <rPh sb="57" eb="58">
      <t>ダイ</t>
    </rPh>
    <rPh sb="60" eb="61">
      <t>ジョウ</t>
    </rPh>
    <rPh sb="62" eb="63">
      <t>ゴウ</t>
    </rPh>
    <rPh sb="66" eb="68">
      <t>ドウトウ</t>
    </rPh>
    <rPh sb="68" eb="70">
      <t>イジョウ</t>
    </rPh>
    <rPh sb="72" eb="74">
      <t>ノウリョク</t>
    </rPh>
    <rPh sb="75" eb="76">
      <t>ユウ</t>
    </rPh>
    <rPh sb="81" eb="83">
      <t>ニンテイ</t>
    </rPh>
    <rPh sb="85" eb="86">
      <t>モノ</t>
    </rPh>
    <rPh sb="87" eb="89">
      <t>シカク</t>
    </rPh>
    <phoneticPr fontId="2"/>
  </si>
  <si>
    <t>技術士、１級土木施工管理技士、１級建設機械施工管理技士(１級建設機械施工技士)、又は国土交通大臣が建設業法第１５条２号のイと同等以上の能力を有するものと認定した者の資格保有</t>
    <rPh sb="0" eb="2">
      <t>ギジュツ</t>
    </rPh>
    <rPh sb="2" eb="3">
      <t>シ</t>
    </rPh>
    <rPh sb="5" eb="6">
      <t>キュウ</t>
    </rPh>
    <rPh sb="23" eb="25">
      <t>カンリ</t>
    </rPh>
    <rPh sb="82" eb="84">
      <t>シカク</t>
    </rPh>
    <rPh sb="84" eb="86">
      <t>ホユウ</t>
    </rPh>
    <phoneticPr fontId="2"/>
  </si>
  <si>
    <t>配置予定技術者の資格の保有状況により評価します。
・技術士の資格は、建設業法施行規則第7条の3に規定されたものに限ります。</t>
    <phoneticPr fontId="2"/>
  </si>
  <si>
    <t>配置予定技術者
のCPD
（継続学習制度）
取組実績</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</si>
  <si>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</si>
  <si>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</si>
  <si>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</si>
  <si>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</si>
  <si>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技術提案等</t>
    <rPh sb="0" eb="2">
      <t>ギジュツ</t>
    </rPh>
    <rPh sb="2" eb="4">
      <t>テイアン</t>
    </rPh>
    <rPh sb="4" eb="5">
      <t>トウ</t>
    </rPh>
    <phoneticPr fontId="2"/>
  </si>
  <si>
    <t>技術提案
(対策あり型)</t>
    <rPh sb="0" eb="2">
      <t>ギジュツ</t>
    </rPh>
    <rPh sb="2" eb="4">
      <t>テイアン</t>
    </rPh>
    <rPh sb="6" eb="8">
      <t>タイサク</t>
    </rPh>
    <rPh sb="10" eb="11">
      <t>ガタ</t>
    </rPh>
    <phoneticPr fontId="2"/>
  </si>
  <si>
    <t>特記課題</t>
    <rPh sb="0" eb="2">
      <t>トッキ</t>
    </rPh>
    <rPh sb="1" eb="2">
      <t>トッキ</t>
    </rPh>
    <phoneticPr fontId="2"/>
  </si>
  <si>
    <t>　　工事を行ううえでの留意すべき内容
　　施工計画、品質管理、周辺環境、安全管理
　　等を記載</t>
    <rPh sb="1" eb="2">
      <t>オコナ</t>
    </rPh>
    <rPh sb="7" eb="9">
      <t>リュウイ</t>
    </rPh>
    <rPh sb="12" eb="14">
      <t>ナイヨウコウモク</t>
    </rPh>
    <rPh sb="18" eb="20">
      <t>セコウ</t>
    </rPh>
    <rPh sb="19" eb="21">
      <t>ケイカク</t>
    </rPh>
    <rPh sb="22" eb="24">
      <t>ヒンシツ</t>
    </rPh>
    <rPh sb="24" eb="26">
      <t>カンリ</t>
    </rPh>
    <rPh sb="27" eb="29">
      <t>シュウヘン</t>
    </rPh>
    <rPh sb="29" eb="31">
      <t>カンキョウ</t>
    </rPh>
    <rPh sb="32" eb="34">
      <t>アンゼン</t>
    </rPh>
    <rPh sb="34" eb="36">
      <t>カンリ</t>
    </rPh>
    <rPh sb="39" eb="40">
      <t>トウ</t>
    </rPh>
    <rPh sb="41" eb="43">
      <t>キサイ</t>
    </rPh>
    <phoneticPr fontId="2"/>
  </si>
  <si>
    <t>各項目あたりの評価基準・加算点</t>
    <rPh sb="1" eb="3">
      <t>コウモク</t>
    </rPh>
    <rPh sb="7" eb="9">
      <t>ヒョウカ</t>
    </rPh>
    <rPh sb="9" eb="11">
      <t>キジュン</t>
    </rPh>
    <rPh sb="12" eb="14">
      <t>カサン</t>
    </rPh>
    <rPh sb="14" eb="15">
      <t>テン</t>
    </rPh>
    <phoneticPr fontId="2"/>
  </si>
  <si>
    <t>各項目</t>
    <rPh sb="0" eb="1">
      <t>カク</t>
    </rPh>
    <rPh sb="1" eb="3">
      <t>コウモク</t>
    </rPh>
    <phoneticPr fontId="2"/>
  </si>
  <si>
    <t>様式４－１
様式４－２</t>
    <rPh sb="6" eb="8">
      <t>ヨウシキ</t>
    </rPh>
    <phoneticPr fontId="2"/>
  </si>
  <si>
    <t>優れている</t>
    <rPh sb="0" eb="1">
      <t>スグ</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</si>
  <si>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</si>
  <si>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</si>
  <si>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</si>
  <si>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特記課題２</t>
    <rPh sb="0" eb="2">
      <t>トッキ</t>
    </rPh>
    <rPh sb="1" eb="2">
      <t>トッキ</t>
    </rPh>
    <phoneticPr fontId="2"/>
  </si>
  <si>
    <t>項目1</t>
    <rPh sb="0" eb="2">
      <t>コウモク</t>
    </rPh>
    <phoneticPr fontId="2"/>
  </si>
  <si>
    <t>項目2,3</t>
    <rPh sb="0" eb="2">
      <t>コウモク</t>
    </rPh>
    <phoneticPr fontId="2"/>
  </si>
  <si>
    <t>様式５－１
様式５－２</t>
    <rPh sb="6" eb="8">
      <t>ヨウシキ</t>
    </rPh>
    <phoneticPr fontId="2"/>
  </si>
  <si>
    <t>特記課題３</t>
    <rPh sb="0" eb="2">
      <t>トッキ</t>
    </rPh>
    <rPh sb="1" eb="2">
      <t>トッキ</t>
    </rPh>
    <phoneticPr fontId="2"/>
  </si>
  <si>
    <t>様式６－１
様式６－２</t>
    <rPh sb="6" eb="8">
      <t>ヨウシキ</t>
    </rPh>
    <phoneticPr fontId="2"/>
  </si>
  <si>
    <t>ヒアリング</t>
    <phoneticPr fontId="2"/>
  </si>
  <si>
    <t>配置予定技術者の工事監理能力等</t>
    <rPh sb="0" eb="2">
      <t>ハイチ</t>
    </rPh>
    <rPh sb="2" eb="4">
      <t>ヨテイ</t>
    </rPh>
    <rPh sb="4" eb="7">
      <t>ギジュツシャ</t>
    </rPh>
    <rPh sb="8" eb="10">
      <t>コウジ</t>
    </rPh>
    <rPh sb="10" eb="12">
      <t>カンリ</t>
    </rPh>
    <rPh sb="12" eb="14">
      <t>ノウリョク</t>
    </rPh>
    <rPh sb="14" eb="15">
      <t>トウ</t>
    </rPh>
    <phoneticPr fontId="2"/>
  </si>
  <si>
    <t>－</t>
    <phoneticPr fontId="2"/>
  </si>
  <si>
    <t>配置予定技術者に対してヒアリングを行い、工事監理能力等について評価します。
・配置予定技術者以外の者が、説明又は回答しても評価の対象としません。</t>
    <rPh sb="26" eb="27">
      <t>トウ</t>
    </rPh>
    <rPh sb="46" eb="48">
      <t>イガイ</t>
    </rPh>
    <rPh sb="49" eb="50">
      <t>モノ</t>
    </rPh>
    <rPh sb="52" eb="54">
      <t>セツメイ</t>
    </rPh>
    <rPh sb="54" eb="55">
      <t>マタ</t>
    </rPh>
    <rPh sb="56" eb="58">
      <t>カイトウ</t>
    </rPh>
    <rPh sb="64" eb="66">
      <t>タイショウ</t>
    </rPh>
    <phoneticPr fontId="2"/>
  </si>
  <si>
    <t>技術提案
(対策なし型)</t>
    <rPh sb="0" eb="2">
      <t>ギジュツ</t>
    </rPh>
    <rPh sb="2" eb="4">
      <t>テイアン</t>
    </rPh>
    <rPh sb="6" eb="8">
      <t>タイサク</t>
    </rPh>
    <rPh sb="10" eb="11">
      <t>ガタ</t>
    </rPh>
    <phoneticPr fontId="2"/>
  </si>
  <si>
    <t>　　工事を行ううえでの留意点、
　　施工計画、品質管理、周辺環境、安全管理
　　等を記載</t>
    <rPh sb="0" eb="2">
      <t>コウジ</t>
    </rPh>
    <rPh sb="3" eb="4">
      <t>オコナ</t>
    </rPh>
    <rPh sb="9" eb="12">
      <t>リュウイテン</t>
    </rPh>
    <rPh sb="16" eb="18">
      <t>セコウ</t>
    </rPh>
    <rPh sb="18" eb="20">
      <t>ケイカク</t>
    </rPh>
    <rPh sb="21" eb="23">
      <t>ヒンシツ</t>
    </rPh>
    <rPh sb="23" eb="25">
      <t>カンリ</t>
    </rPh>
    <rPh sb="26" eb="28">
      <t>シュウヘン</t>
    </rPh>
    <rPh sb="28" eb="30">
      <t>カンキョウ</t>
    </rPh>
    <rPh sb="31" eb="33">
      <t>アンゼン</t>
    </rPh>
    <rPh sb="33" eb="35">
      <t>カンリ</t>
    </rPh>
    <rPh sb="39" eb="40">
      <t>トウ</t>
    </rPh>
    <rPh sb="41" eb="43">
      <t>キサイ</t>
    </rPh>
    <phoneticPr fontId="2"/>
  </si>
  <si>
    <t>各項目あたりの評価基準・加算点</t>
    <rPh sb="0" eb="1">
      <t>カク</t>
    </rPh>
    <rPh sb="1" eb="3">
      <t>コウモク</t>
    </rPh>
    <rPh sb="7" eb="9">
      <t>ヒョウカ</t>
    </rPh>
    <rPh sb="9" eb="11">
      <t>キジュン</t>
    </rPh>
    <rPh sb="12" eb="14">
      <t>カサン</t>
    </rPh>
    <rPh sb="14" eb="15">
      <t>テン</t>
    </rPh>
    <phoneticPr fontId="2"/>
  </si>
  <si>
    <r>
      <t>様式４</t>
    </r>
    <r>
      <rPr>
        <sz val="12"/>
        <color indexed="8"/>
        <rFont val="ＭＳ Ｐゴシック"/>
        <family val="3"/>
        <charset val="128"/>
      </rPr>
      <t/>
    </r>
    <phoneticPr fontId="2"/>
  </si>
  <si>
    <r>
      <t>様式５</t>
    </r>
    <r>
      <rPr>
        <sz val="12"/>
        <color indexed="8"/>
        <rFont val="ＭＳ Ｐゴシック"/>
        <family val="3"/>
        <charset val="128"/>
      </rPr>
      <t/>
    </r>
    <phoneticPr fontId="2"/>
  </si>
  <si>
    <r>
      <t>様式６</t>
    </r>
    <r>
      <rPr>
        <sz val="12"/>
        <color indexed="8"/>
        <rFont val="ＭＳ Ｐゴシック"/>
        <family val="3"/>
        <charset val="128"/>
      </rPr>
      <t/>
    </r>
    <phoneticPr fontId="2"/>
  </si>
  <si>
    <t>総合評価方式の不履行による
加算点の減点</t>
    <rPh sb="0" eb="2">
      <t>ソウゴウ</t>
    </rPh>
    <rPh sb="14" eb="16">
      <t>カサン</t>
    </rPh>
    <rPh sb="16" eb="17">
      <t>テン</t>
    </rPh>
    <phoneticPr fontId="2"/>
  </si>
  <si>
    <t>△換算前
加算点満点
×1割
×件数</t>
    <rPh sb="1" eb="3">
      <t>カンサン</t>
    </rPh>
    <rPh sb="3" eb="4">
      <t>マエ</t>
    </rPh>
    <phoneticPr fontId="2"/>
  </si>
  <si>
    <t>様式１</t>
    <phoneticPr fontId="2"/>
  </si>
  <si>
    <t>指名停止措置による
加算点の減点</t>
    <rPh sb="0" eb="2">
      <t>シメイ</t>
    </rPh>
    <rPh sb="2" eb="4">
      <t>テイシ</t>
    </rPh>
    <rPh sb="4" eb="6">
      <t>ソチ</t>
    </rPh>
    <rPh sb="10" eb="12">
      <t>カサン</t>
    </rPh>
    <rPh sb="12" eb="13">
      <t>テン</t>
    </rPh>
    <phoneticPr fontId="2"/>
  </si>
  <si>
    <t>△換算前
加算点満点
×1割</t>
    <rPh sb="0" eb="2">
      <t>カンサン</t>
    </rPh>
    <rPh sb="2" eb="3">
      <t>マエ</t>
    </rPh>
    <phoneticPr fontId="2"/>
  </si>
  <si>
    <t>様式１</t>
  </si>
  <si>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</si>
  <si>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</si>
  <si>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</si>
  <si>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</si>
  <si>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</si>
  <si>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</si>
  <si>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あて</t>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</si>
  <si>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</si>
  <si>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</si>
  <si>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</si>
  <si>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</si>
  <si>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</si>
  <si>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</si>
  <si>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</si>
  <si>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</si>
  <si>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</si>
  <si>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</si>
  <si>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</si>
  <si>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</si>
  <si>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</si>
  <si>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</si>
  <si>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</si>
  <si>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</si>
  <si>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</si>
  <si>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</si>
  <si>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（様式１）　加算点申告書</t>
    <rPh sb="1" eb="3">
      <t>ヨウシキ</t>
    </rPh>
    <rPh sb="6" eb="8">
      <t>カサン</t>
    </rPh>
    <rPh sb="8" eb="9">
      <t>テン</t>
    </rPh>
    <rPh sb="9" eb="12">
      <t>シンコクショ</t>
    </rPh>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</si>
  <si>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</si>
  <si>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</si>
  <si>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</si>
  <si>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</si>
  <si>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左欄の①～⑦のうち、該当する項目により得られる合計点数</t>
    <phoneticPr fontId="2"/>
  </si>
  <si>
    <t>【申告工事成績点】</t>
    <rPh sb="1" eb="3">
      <t>シンコク</t>
    </rPh>
    <rPh sb="3" eb="5">
      <t>コウジ</t>
    </rPh>
    <rPh sb="5" eb="7">
      <t>セイセキ</t>
    </rPh>
    <rPh sb="7" eb="8">
      <t>テン</t>
    </rPh>
    <phoneticPr fontId="2"/>
  </si>
  <si>
    <t>【総合点】</t>
    <rPh sb="1" eb="3">
      <t>ソウゴウ</t>
    </rPh>
    <rPh sb="3" eb="4">
      <t>テン</t>
    </rPh>
    <phoneticPr fontId="2"/>
  </si>
  <si>
    <t>【受注工事高】</t>
    <rPh sb="1" eb="3">
      <t>ジュチュウ</t>
    </rPh>
    <rPh sb="3" eb="5">
      <t>コウジ</t>
    </rPh>
    <rPh sb="5" eb="6">
      <t>ダカ</t>
    </rPh>
    <phoneticPr fontId="2"/>
  </si>
  <si>
    <t>合計</t>
    <rPh sb="0" eb="2">
      <t>ゴウケイ</t>
    </rPh>
    <phoneticPr fontId="2"/>
  </si>
  <si>
    <t>【記入上の注意】</t>
    <rPh sb="1" eb="3">
      <t>キニュウ</t>
    </rPh>
    <rPh sb="3" eb="4">
      <t>ジョウ</t>
    </rPh>
    <rPh sb="5" eb="7">
      <t>チュウイ</t>
    </rPh>
    <phoneticPr fontId="5"/>
  </si>
  <si>
    <t>・</t>
    <phoneticPr fontId="5"/>
  </si>
  <si>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5"/>
  </si>
  <si>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5"/>
  </si>
  <si>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</si>
  <si>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</si>
  <si>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</si>
  <si>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評価基準</t>
  </si>
  <si>
    <t>構成員Ａの評価</t>
  </si>
  <si>
    <t>構成員Ｂの評価</t>
  </si>
  <si>
    <t>経常ＪＶの評価</t>
  </si>
  <si>
    <t>配点</t>
  </si>
  <si>
    <t>基準</t>
  </si>
  <si>
    <t>各評価項目の
自己評価</t>
  </si>
  <si>
    <t>自己
加算点</t>
    <phoneticPr fontId="2"/>
  </si>
  <si>
    <t>自己
加算点</t>
  </si>
  <si>
    <t>―</t>
    <phoneticPr fontId="2"/>
  </si>
  <si>
    <t>―</t>
  </si>
  <si>
    <t>指名停止措置による加算点の減点</t>
    <phoneticPr fontId="2"/>
  </si>
  <si>
    <t>△換算前
加算点満点
×1割</t>
    <phoneticPr fontId="2"/>
  </si>
  <si>
    <t>このシートは「評価項目一覧」とリンクしています。自己加算点が表示されていない場合は評価しません。</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</si>
  <si>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</si>
  <si>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</si>
  <si>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会社名</t>
    <rPh sb="0" eb="3">
      <t>カイシャメイ</t>
    </rPh>
    <phoneticPr fontId="2"/>
  </si>
  <si>
    <t>【地域精通度】</t>
    <rPh sb="1" eb="3">
      <t>チイキ</t>
    </rPh>
    <rPh sb="3" eb="5">
      <t>セイツウ</t>
    </rPh>
    <rPh sb="5" eb="6">
      <t>ド</t>
    </rPh>
    <phoneticPr fontId="2"/>
  </si>
  <si>
    <t>【地域精通度の注意事項】</t>
    <rPh sb="1" eb="3">
      <t>チイキ</t>
    </rPh>
    <rPh sb="3" eb="5">
      <t>セイツウ</t>
    </rPh>
    <rPh sb="5" eb="6">
      <t>ド</t>
    </rPh>
    <phoneticPr fontId="2"/>
  </si>
  <si>
    <t>本店所在地</t>
    <rPh sb="0" eb="2">
      <t>ホンテン</t>
    </rPh>
    <rPh sb="2" eb="5">
      <t>ショザイチ</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</si>
  <si>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</si>
  <si>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</si>
  <si>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所在地の変更日</t>
    <rPh sb="0" eb="3">
      <t>ショザイチ</t>
    </rPh>
    <rPh sb="4" eb="7">
      <t>ヘンコウビ</t>
    </rPh>
    <phoneticPr fontId="2"/>
  </si>
  <si>
    <t>　　　　　年　　月　　日</t>
    <rPh sb="5" eb="6">
      <t>ネン</t>
    </rPh>
    <rPh sb="8" eb="9">
      <t>ガツ</t>
    </rPh>
    <rPh sb="11" eb="12">
      <t>ニチ</t>
    </rPh>
    <phoneticPr fontId="2"/>
  </si>
  <si>
    <t xml:space="preserve">注2：
</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</si>
  <si>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</si>
  <si>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旧所在地</t>
    <rPh sb="0" eb="4">
      <t>キュウショザイチ</t>
    </rPh>
    <phoneticPr fontId="2"/>
  </si>
  <si>
    <t>営業所所在地</t>
    <rPh sb="0" eb="3">
      <t>エイギョウショ</t>
    </rPh>
    <rPh sb="3" eb="6">
      <t>ショザイチ</t>
    </rPh>
    <phoneticPr fontId="2"/>
  </si>
  <si>
    <t>注3：</t>
    <phoneticPr fontId="2"/>
  </si>
  <si>
    <t>三重県内に建設業法上の営業所を有する県外業者は、営業所所在地を入力してください。</t>
    <rPh sb="0" eb="2">
      <t>ミエ</t>
    </rPh>
    <rPh sb="5" eb="10">
      <t>ケンセツギョウホウジョウ</t>
    </rPh>
    <rPh sb="11" eb="14">
      <t>エイギョウショ</t>
    </rPh>
    <rPh sb="24" eb="27">
      <t>エイギョウショ</t>
    </rPh>
    <rPh sb="27" eb="30">
      <t>ショザイチ</t>
    </rPh>
    <rPh sb="31" eb="33">
      <t>ニュウリョク</t>
    </rPh>
    <phoneticPr fontId="2"/>
  </si>
  <si>
    <t>コリンズ登録番号</t>
    <phoneticPr fontId="2"/>
  </si>
  <si>
    <t>工事名称</t>
    <phoneticPr fontId="2"/>
  </si>
  <si>
    <t>【社会貢献度】</t>
    <phoneticPr fontId="2"/>
  </si>
  <si>
    <t>【社会貢献度の注意事項】</t>
    <rPh sb="0" eb="1">
      <t>チイキ</t>
    </rPh>
    <rPh sb="1" eb="4">
      <t>コウケンド</t>
    </rPh>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</si>
  <si>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</si>
  <si>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</si>
  <si>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</si>
  <si>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</si>
  <si>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評価対象として届け出る項目に「○」をプルダウンで選択してください。（最大４点）</t>
    <rPh sb="37" eb="38">
      <t>テン</t>
    </rPh>
    <phoneticPr fontId="2"/>
  </si>
  <si>
    <t>②</t>
    <phoneticPr fontId="2"/>
  </si>
  <si>
    <t>障がい者雇用実績の有無</t>
    <phoneticPr fontId="2"/>
  </si>
  <si>
    <t>③</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</si>
  <si>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</si>
  <si>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注2：</t>
    <phoneticPr fontId="2"/>
  </si>
  <si>
    <t>各項目で実績（認証取得）の有無をプルダウンで選択してください。</t>
    <rPh sb="0" eb="1">
      <t>カク</t>
    </rPh>
    <rPh sb="1" eb="3">
      <t>コウモク</t>
    </rPh>
    <rPh sb="4" eb="6">
      <t>ジッセキ</t>
    </rPh>
    <rPh sb="7" eb="9">
      <t>ニンショウ</t>
    </rPh>
    <rPh sb="9" eb="11">
      <t>シュトク</t>
    </rPh>
    <rPh sb="13" eb="15">
      <t>ウム</t>
    </rPh>
    <rPh sb="22" eb="24">
      <t>センタク</t>
    </rPh>
    <phoneticPr fontId="2"/>
  </si>
  <si>
    <t>④</t>
    <phoneticPr fontId="2"/>
  </si>
  <si>
    <t>「みえる・わかる・つながる！職業ポータルサイト」Webページへの登録</t>
    <phoneticPr fontId="2"/>
  </si>
  <si>
    <t>⑤</t>
    <phoneticPr fontId="2"/>
  </si>
  <si>
    <t>現場見学会等の開催実績</t>
    <phoneticPr fontId="2"/>
  </si>
  <si>
    <t>⑥</t>
    <phoneticPr fontId="2"/>
  </si>
  <si>
    <t>不当要求防止責任者講習の受講実績</t>
    <phoneticPr fontId="2"/>
  </si>
  <si>
    <t>⑦</t>
    <phoneticPr fontId="2"/>
  </si>
  <si>
    <t>「ユースエール認定制度」認定実績</t>
    <rPh sb="12" eb="14">
      <t>ニンテイ</t>
    </rPh>
    <rPh sb="14" eb="16">
      <t>ジッセキ</t>
    </rPh>
    <phoneticPr fontId="2"/>
  </si>
  <si>
    <t>「みえの働き方改革推進企業登録制度」登録実績</t>
    <phoneticPr fontId="2"/>
  </si>
  <si>
    <t>【企業の技術力等】</t>
    <rPh sb="1" eb="2">
      <t>キギョウ</t>
    </rPh>
    <rPh sb="2" eb="5">
      <t>ギジュツリョク</t>
    </rPh>
    <rPh sb="5" eb="6">
      <t>トウ</t>
    </rPh>
    <rPh sb="6" eb="7">
      <t>カン</t>
    </rPh>
    <phoneticPr fontId="2"/>
  </si>
  <si>
    <t>【企業の技術力等の注意事項】</t>
    <rPh sb="0" eb="1">
      <t>キギョウ</t>
    </rPh>
    <rPh sb="1" eb="4">
      <t>ギジュツリョク</t>
    </rPh>
    <rPh sb="4" eb="5">
      <t>トウ</t>
    </rPh>
    <rPh sb="5" eb="6">
      <t>カン</t>
    </rPh>
    <phoneticPr fontId="2"/>
  </si>
  <si>
    <t xml:space="preserve"> 企業の技術力等の着色部は、自動計算されます。
</t>
    <rPh sb="1" eb="3">
      <t>キギョウ</t>
    </rPh>
    <rPh sb="4" eb="7">
      <t>ギジュツリョク</t>
    </rPh>
    <rPh sb="7" eb="8">
      <t>トウ</t>
    </rPh>
    <rPh sb="9" eb="11">
      <t>チャクショク</t>
    </rPh>
    <rPh sb="11" eb="12">
      <t>ブ</t>
    </rPh>
    <rPh sb="14" eb="16">
      <t>ジドウ</t>
    </rPh>
    <rPh sb="16" eb="18">
      <t>ケイサン</t>
    </rPh>
    <phoneticPr fontId="2"/>
  </si>
  <si>
    <t>【工事成績】</t>
    <rPh sb="1" eb="3">
      <t>コウジ</t>
    </rPh>
    <rPh sb="3" eb="5">
      <t>セイセキ</t>
    </rPh>
    <phoneticPr fontId="2"/>
  </si>
  <si>
    <r>
      <t>令和</t>
    </r>
    <r>
      <rPr>
        <sz val="11"/>
        <color rgb="FFFF0000"/>
        <rFont val="BIZ UD明朝 Medium"/>
        <family val="1"/>
        <charset val="128"/>
      </rPr>
      <t>４</t>
    </r>
    <r>
      <rPr>
        <sz val="11"/>
        <rFont val="BIZ UD明朝 Medium"/>
        <family val="1"/>
        <charset val="128"/>
      </rPr>
      <t>年４月１日以降に完成検査を行った
工事の評定点</t>
    </r>
    <rPh sb="0" eb="2">
      <t>レイワ</t>
    </rPh>
    <rPh sb="8" eb="10">
      <t>イコウ</t>
    </rPh>
    <phoneticPr fontId="2"/>
  </si>
  <si>
    <t>申告工事成績点</t>
    <rPh sb="0" eb="2">
      <t>シンコク</t>
    </rPh>
    <rPh sb="2" eb="4">
      <t>コウジ</t>
    </rPh>
    <rPh sb="4" eb="6">
      <t>セイセキ</t>
    </rPh>
    <rPh sb="6" eb="7">
      <t>テン</t>
    </rPh>
    <phoneticPr fontId="2"/>
  </si>
  <si>
    <t xml:space="preserve">注1：
</t>
    <phoneticPr fontId="2"/>
  </si>
  <si>
    <r>
      <t>令和</t>
    </r>
    <r>
      <rPr>
        <sz val="11"/>
        <color rgb="FFFF0000"/>
        <rFont val="BIZ UD明朝 Medium"/>
        <family val="1"/>
        <charset val="128"/>
      </rPr>
      <t>４</t>
    </r>
    <r>
      <rPr>
        <sz val="11"/>
        <rFont val="BIZ UD明朝 Medium"/>
        <family val="1"/>
        <charset val="128"/>
      </rPr>
      <t>年４月１日から当該工事の入札公告日までに三重県が通知（工事成績認定書）した土木一式工事の評定点を、任意の件数だけ入力してください。
１０件まで申告できます。</t>
    </r>
    <rPh sb="0" eb="2">
      <t>レイワ</t>
    </rPh>
    <rPh sb="3" eb="4">
      <t>ネン</t>
    </rPh>
    <phoneticPr fontId="2"/>
  </si>
  <si>
    <t>点</t>
    <rPh sb="0" eb="1">
      <t>テン</t>
    </rPh>
    <phoneticPr fontId="2"/>
  </si>
  <si>
    <r>
      <t xml:space="preserve">受注工事高
</t>
    </r>
    <r>
      <rPr>
        <sz val="10.5"/>
        <rFont val="BIZ UD明朝 Medium"/>
        <family val="1"/>
        <charset val="128"/>
      </rPr>
      <t>１級技術者
１人あたりの
公共機関等の
契約金額
２千５百万円
以上の
土木一式工事</t>
    </r>
    <rPh sb="0" eb="2">
      <t>ジュチュウ</t>
    </rPh>
    <rPh sb="1" eb="3">
      <t>コウジ</t>
    </rPh>
    <rPh sb="3" eb="4">
      <t>ダカ</t>
    </rPh>
    <rPh sb="8" eb="9">
      <t>キュウ</t>
    </rPh>
    <rPh sb="9" eb="12">
      <t>ギジュツシャ</t>
    </rPh>
    <rPh sb="14" eb="15">
      <t>ニン</t>
    </rPh>
    <rPh sb="20" eb="25">
      <t>コウキョウキカントウ</t>
    </rPh>
    <rPh sb="27" eb="31">
      <t>ケイヤクキンガク</t>
    </rPh>
    <rPh sb="33" eb="34">
      <t>セン</t>
    </rPh>
    <rPh sb="35" eb="38">
      <t>ヒャクマンエン</t>
    </rPh>
    <rPh sb="39" eb="41">
      <t>イジョウ</t>
    </rPh>
    <rPh sb="43" eb="47">
      <t>ドボクイッシキ</t>
    </rPh>
    <rPh sb="47" eb="49">
      <t>コウジ</t>
    </rPh>
    <phoneticPr fontId="2"/>
  </si>
  <si>
    <t>工事名称</t>
    <rPh sb="0" eb="2">
      <t>コウジ</t>
    </rPh>
    <rPh sb="2" eb="4">
      <t>メイショウ</t>
    </rPh>
    <phoneticPr fontId="2"/>
  </si>
  <si>
    <t>当初契約工期日数</t>
    <rPh sb="0" eb="2">
      <t>トウショ</t>
    </rPh>
    <rPh sb="2" eb="4">
      <t>ケイヤク</t>
    </rPh>
    <rPh sb="4" eb="6">
      <t>コウキ</t>
    </rPh>
    <rPh sb="6" eb="8">
      <t>ニッスウ</t>
    </rPh>
    <phoneticPr fontId="2"/>
  </si>
  <si>
    <t>当初契約金額
（円）</t>
    <rPh sb="0" eb="2">
      <t>トウショ</t>
    </rPh>
    <rPh sb="2" eb="4">
      <t>ケイヤク</t>
    </rPh>
    <rPh sb="4" eb="5">
      <t>キン</t>
    </rPh>
    <rPh sb="5" eb="6">
      <t>ガク</t>
    </rPh>
    <rPh sb="8" eb="9">
      <t>エン</t>
    </rPh>
    <phoneticPr fontId="2"/>
  </si>
  <si>
    <t>計算式により算出
した額（Ｐ）（円）</t>
    <rPh sb="0" eb="2">
      <t>ケイサン</t>
    </rPh>
    <rPh sb="2" eb="3">
      <t>シキ</t>
    </rPh>
    <rPh sb="6" eb="8">
      <t>サンシュツ</t>
    </rPh>
    <rPh sb="11" eb="12">
      <t>ガク</t>
    </rPh>
    <rPh sb="16" eb="17">
      <t>エン</t>
    </rPh>
    <phoneticPr fontId="2"/>
  </si>
  <si>
    <t>出資
比率</t>
    <rPh sb="0" eb="2">
      <t>シュッシ</t>
    </rPh>
    <rPh sb="3" eb="5">
      <t>ヒリツ</t>
    </rPh>
    <phoneticPr fontId="2"/>
  </si>
  <si>
    <t>全体（日）</t>
    <rPh sb="0" eb="2">
      <t>ゼンタイ</t>
    </rPh>
    <rPh sb="3" eb="4">
      <t>ニチ</t>
    </rPh>
    <phoneticPr fontId="2"/>
  </si>
  <si>
    <t>当該年度（日）</t>
    <rPh sb="0" eb="2">
      <t>トウガイ</t>
    </rPh>
    <rPh sb="2" eb="4">
      <t>ネンド</t>
    </rPh>
    <rPh sb="5" eb="6">
      <t>ニチ</t>
    </rPh>
    <phoneticPr fontId="2"/>
  </si>
  <si>
    <t>記載例</t>
    <rPh sb="0" eb="2">
      <t>キサイレイ</t>
    </rPh>
    <phoneticPr fontId="2"/>
  </si>
  <si>
    <t>(</t>
    <phoneticPr fontId="2"/>
  </si>
  <si>
    <t>□</t>
  </si>
  <si>
    <t>単独</t>
    <phoneticPr fontId="2"/>
  </si>
  <si>
    <t>共同企業体構成員</t>
    <rPh sb="0" eb="2">
      <t>キョウドウ</t>
    </rPh>
    <rPh sb="2" eb="5">
      <t>キギョウタイ</t>
    </rPh>
    <phoneticPr fontId="2"/>
  </si>
  <si>
    <t>)</t>
    <phoneticPr fontId="2"/>
  </si>
  <si>
    <t>【受注工事高】</t>
    <rPh sb="0" eb="2">
      <t>ジュチュウ</t>
    </rPh>
    <rPh sb="2" eb="4">
      <t>コウジ</t>
    </rPh>
    <rPh sb="4" eb="5">
      <t>ダカ</t>
    </rPh>
    <phoneticPr fontId="2"/>
  </si>
  <si>
    <t>受注工事高の欄は、記入が必要な工事数に応じて提案者が増やしてください。
本様式が複数頁に渡っても差し支えありません。</t>
    <rPh sb="0" eb="1">
      <t>ジュチュウ</t>
    </rPh>
    <rPh sb="1" eb="3">
      <t>コウジ</t>
    </rPh>
    <rPh sb="3" eb="4">
      <t>ダカ</t>
    </rPh>
    <rPh sb="5" eb="6">
      <t>ラン</t>
    </rPh>
    <rPh sb="9" eb="11">
      <t>キニュウ</t>
    </rPh>
    <rPh sb="12" eb="14">
      <t>ヒツヨウ</t>
    </rPh>
    <rPh sb="15" eb="17">
      <t>コウジ</t>
    </rPh>
    <rPh sb="17" eb="18">
      <t>スウ</t>
    </rPh>
    <rPh sb="18" eb="19">
      <t>オウ</t>
    </rPh>
    <rPh sb="22" eb="25">
      <t>テイアンシャ</t>
    </rPh>
    <rPh sb="24" eb="25">
      <t>シャ</t>
    </rPh>
    <rPh sb="25" eb="26">
      <t>フ</t>
    </rPh>
    <phoneticPr fontId="2"/>
  </si>
  <si>
    <t>当該業種にかかる
１級技術者数</t>
    <phoneticPr fontId="2"/>
  </si>
  <si>
    <t>人</t>
    <rPh sb="0" eb="1">
      <t>ニン</t>
    </rPh>
    <phoneticPr fontId="2"/>
  </si>
  <si>
    <t>土木一式工事における契約金額（円）</t>
    <phoneticPr fontId="2"/>
  </si>
  <si>
    <t>受注工事高（円）</t>
    <rPh sb="0" eb="2">
      <t>ジュチュウ</t>
    </rPh>
    <rPh sb="2" eb="4">
      <t>コウジ</t>
    </rPh>
    <rPh sb="4" eb="5">
      <t>ダカ</t>
    </rPh>
    <rPh sb="6" eb="7">
      <t>エン</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</si>
  <si>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</si>
  <si>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</si>
  <si>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</si>
  <si>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</si>
  <si>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</si>
  <si>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</si>
  <si>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資格</t>
    <rPh sb="0" eb="2">
      <t>シカク</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</si>
  <si>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</si>
  <si>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</si>
  <si>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</si>
  <si>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</si>
  <si>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</si>
  <si>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</si>
  <si>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</si>
  <si>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</si>
  <si>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</si>
  <si>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</si>
  <si>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</si>
  <si>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</si>
  <si>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</si>
  <si>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</si>
  <si>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</si>
  <si>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R7(2025)年度</t>
    <rPh sb="8" eb="10">
      <t>ネンド</t>
    </rPh>
    <rPh sb="9" eb="10">
      <t>ド</t>
    </rPh>
    <phoneticPr fontId="2"/>
  </si>
  <si>
    <t>単位</t>
    <rPh sb="0" eb="2">
      <t>タンイ</t>
    </rPh>
    <phoneticPr fontId="2"/>
  </si>
  <si>
    <t xml:space="preserve">単　位 </t>
    <rPh sb="0" eb="1">
      <t>タン</t>
    </rPh>
    <rPh sb="2" eb="3">
      <t>イ</t>
    </rPh>
    <phoneticPr fontId="2"/>
  </si>
  <si>
    <t>R6(2024)年度</t>
    <rPh sb="8" eb="10">
      <t>ネンド</t>
    </rPh>
    <rPh sb="9" eb="10">
      <t>ド</t>
    </rPh>
    <phoneticPr fontId="2"/>
  </si>
  <si>
    <t>R5(2023)年度</t>
    <rPh sb="8" eb="10">
      <t>ネンド</t>
    </rPh>
    <rPh sb="9" eb="10">
      <t>ド</t>
    </rPh>
    <phoneticPr fontId="2"/>
  </si>
  <si>
    <t>R4(2022)年度</t>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</si>
  <si>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</si>
  <si>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</si>
  <si>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</si>
  <si>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</si>
  <si>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</si>
  <si>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 xml:space="preserve">注3：
</t>
    <rPh sb="0" eb="1">
      <t>チュウ</t>
    </rPh>
    <phoneticPr fontId="2"/>
  </si>
  <si>
    <r>
      <t>CPDの取得単位認定団体で記入できる団体数は、１団体のみとします。
推奨単位数は、上記で記入した団体のR</t>
    </r>
    <r>
      <rPr>
        <sz val="11"/>
        <color rgb="FFFF0000"/>
        <rFont val="BIZ UD明朝 Medium"/>
        <family val="1"/>
        <charset val="128"/>
      </rPr>
      <t>7</t>
    </r>
    <r>
      <rPr>
        <sz val="11"/>
        <rFont val="BIZ UD明朝 Medium"/>
        <family val="1"/>
        <charset val="128"/>
      </rPr>
      <t>.4.1時点の推奨単位数を入力してください。</t>
    </r>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</si>
  <si>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工事名：</t>
    <rPh sb="0" eb="2">
      <t>コウジ</t>
    </rPh>
    <rPh sb="2" eb="3">
      <t>メイ</t>
    </rPh>
    <rPh sb="3" eb="4">
      <t>シャメイ</t>
    </rPh>
    <phoneticPr fontId="2"/>
  </si>
  <si>
    <t>会社名</t>
    <rPh sb="0" eb="2">
      <t>カイシャ</t>
    </rPh>
    <rPh sb="2" eb="3">
      <t>メイ</t>
    </rPh>
    <phoneticPr fontId="2"/>
  </si>
  <si>
    <t>※本頁は、提出不要です。</t>
    <rPh sb="1" eb="2">
      <t>ホン</t>
    </rPh>
    <rPh sb="2" eb="3">
      <t>ページ</t>
    </rPh>
    <rPh sb="5" eb="7">
      <t>テイシュツ</t>
    </rPh>
    <rPh sb="7" eb="9">
      <t>フヨウ</t>
    </rPh>
    <phoneticPr fontId="2"/>
  </si>
  <si>
    <t>特記課題</t>
    <rPh sb="0" eb="2">
      <t>トッキ</t>
    </rPh>
    <rPh sb="2" eb="4">
      <t>カダイ</t>
    </rPh>
    <phoneticPr fontId="2"/>
  </si>
  <si>
    <t>【特記課題の注意事項】</t>
    <rPh sb="1" eb="3">
      <t>トッキ</t>
    </rPh>
    <rPh sb="3" eb="5">
      <t>カダイ</t>
    </rPh>
    <phoneticPr fontId="2"/>
  </si>
  <si>
    <t>項目１</t>
    <rPh sb="0" eb="2">
      <t>コウモク</t>
    </rPh>
    <phoneticPr fontId="2"/>
  </si>
  <si>
    <t>文字の大きさは、１０ポイントとします。</t>
    <phoneticPr fontId="2"/>
  </si>
  <si>
    <t>一括審査対象工事の場合、工事名には入札への参加を希望するすべての工事名を記載してください。</t>
    <rPh sb="0" eb="8">
      <t>イッカツシンサタイショウコウジ</t>
    </rPh>
    <rPh sb="9" eb="11">
      <t>バアイ</t>
    </rPh>
    <rPh sb="12" eb="15">
      <t>コウジメイ</t>
    </rPh>
    <rPh sb="17" eb="19">
      <t>ニュウサツ</t>
    </rPh>
    <rPh sb="21" eb="23">
      <t>サンカ</t>
    </rPh>
    <rPh sb="24" eb="26">
      <t>キボウ</t>
    </rPh>
    <rPh sb="32" eb="34">
      <t>コウジ</t>
    </rPh>
    <rPh sb="34" eb="35">
      <t>メイ</t>
    </rPh>
    <rPh sb="36" eb="38">
      <t>キサイ</t>
    </rPh>
    <phoneticPr fontId="2"/>
  </si>
  <si>
    <t>項目２</t>
    <rPh sb="0" eb="2">
      <t>コウモク</t>
    </rPh>
    <phoneticPr fontId="2"/>
  </si>
  <si>
    <t>項目３</t>
    <rPh sb="0" eb="2">
      <t>コウモク</t>
    </rPh>
    <phoneticPr fontId="2"/>
  </si>
  <si>
    <t>（様式４）　技術提案に関する技術資料</t>
    <phoneticPr fontId="2"/>
  </si>
  <si>
    <t>留意点①</t>
    <phoneticPr fontId="2"/>
  </si>
  <si>
    <t>1
2
3
4
5
6
7
8
9
10
11
12
13
14
15</t>
    <phoneticPr fontId="2"/>
  </si>
  <si>
    <t>評価項目一覧に示す３項目について、工事を行ううえでの留意点とその理由をそれぞれ簡潔に記載してください。</t>
    <rPh sb="0" eb="2">
      <t>ヒョウカ</t>
    </rPh>
    <rPh sb="2" eb="4">
      <t>コウモク</t>
    </rPh>
    <rPh sb="4" eb="6">
      <t>イチラン</t>
    </rPh>
    <rPh sb="7" eb="8">
      <t>シメ</t>
    </rPh>
    <rPh sb="10" eb="12">
      <t>コウモク</t>
    </rPh>
    <rPh sb="17" eb="19">
      <t>コウジ</t>
    </rPh>
    <rPh sb="20" eb="21">
      <t>オコナ</t>
    </rPh>
    <rPh sb="26" eb="29">
      <t>リュウイテン</t>
    </rPh>
    <rPh sb="32" eb="34">
      <t>リユウ</t>
    </rPh>
    <rPh sb="39" eb="41">
      <t>カンケツ</t>
    </rPh>
    <rPh sb="42" eb="43">
      <t>キ</t>
    </rPh>
    <phoneticPr fontId="2"/>
  </si>
  <si>
    <t>具体的に実施する対策などを記載しても、その部分は評価しません。</t>
    <rPh sb="0" eb="2">
      <t>グタイ</t>
    </rPh>
    <rPh sb="2" eb="3">
      <t>テキ</t>
    </rPh>
    <rPh sb="4" eb="6">
      <t>ジッシ</t>
    </rPh>
    <rPh sb="8" eb="10">
      <t>タイサク</t>
    </rPh>
    <rPh sb="13" eb="15">
      <t>キサイ</t>
    </rPh>
    <rPh sb="21" eb="23">
      <t>ブブン</t>
    </rPh>
    <rPh sb="24" eb="26">
      <t>ヒョウカ</t>
    </rPh>
    <phoneticPr fontId="2"/>
  </si>
  <si>
    <t>行列の挿入及びセルサイズの変更は、不可とします。</t>
    <rPh sb="0" eb="2">
      <t>ギョウレツ</t>
    </rPh>
    <rPh sb="3" eb="5">
      <t>ソウニュウ</t>
    </rPh>
    <rPh sb="5" eb="6">
      <t>オヨ</t>
    </rPh>
    <rPh sb="13" eb="15">
      <t>ヘンコウ</t>
    </rPh>
    <rPh sb="17" eb="19">
      <t>フカ</t>
    </rPh>
    <phoneticPr fontId="2"/>
  </si>
  <si>
    <t>留意点②</t>
    <phoneticPr fontId="2"/>
  </si>
  <si>
    <t>各項目の留意点①～③は、それぞれ５行以内で記載するものとします。</t>
    <rPh sb="0" eb="1">
      <t>カク</t>
    </rPh>
    <rPh sb="4" eb="6">
      <t>リュウイ</t>
    </rPh>
    <rPh sb="6" eb="7">
      <t>テン</t>
    </rPh>
    <rPh sb="21" eb="23">
      <t>キサイ</t>
    </rPh>
    <phoneticPr fontId="2"/>
  </si>
  <si>
    <t>５行を超えて記載されている留意点は、評価しません。※例１、例２参照</t>
    <rPh sb="1" eb="2">
      <t>ギョウ</t>
    </rPh>
    <rPh sb="3" eb="4">
      <t>コ</t>
    </rPh>
    <rPh sb="6" eb="8">
      <t>キサイ</t>
    </rPh>
    <rPh sb="13" eb="16">
      <t>リュウイテン</t>
    </rPh>
    <rPh sb="26" eb="27">
      <t>レイ</t>
    </rPh>
    <rPh sb="29" eb="30">
      <t>レイ</t>
    </rPh>
    <rPh sb="31" eb="33">
      <t>サンショウ</t>
    </rPh>
    <phoneticPr fontId="2"/>
  </si>
  <si>
    <t>印刷した様式４で判断しますので、十分確認のうえ提出してください。</t>
    <rPh sb="0" eb="2">
      <t>インサツ</t>
    </rPh>
    <rPh sb="4" eb="6">
      <t>ヨウシキ</t>
    </rPh>
    <rPh sb="8" eb="10">
      <t>ハンダン</t>
    </rPh>
    <rPh sb="16" eb="18">
      <t>ジュウブン</t>
    </rPh>
    <rPh sb="18" eb="20">
      <t>カクニン</t>
    </rPh>
    <rPh sb="23" eb="25">
      <t>テイシュツ</t>
    </rPh>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</si>
  <si>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</si>
  <si>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留意点③</t>
    <phoneticPr fontId="2"/>
  </si>
  <si>
    <t>四日市港管理組合管理者</t>
    <rPh sb="0" eb="11">
      <t>ヨッカイチコウカンリクミアイカンリシャ</t>
    </rPh>
    <phoneticPr fontId="2"/>
  </si>
  <si>
    <t>四日市市、川越町内</t>
    <rPh sb="0" eb="3">
      <t>ヨッカイチ</t>
    </rPh>
    <rPh sb="3" eb="4">
      <t>シ</t>
    </rPh>
    <rPh sb="5" eb="8">
      <t>カワゴエチョウ</t>
    </rPh>
    <rPh sb="8" eb="9">
      <t>ナイ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</si>
  <si>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ペナルティ期間内である場合、減点を行います。</t>
    <rPh sb="12" eb="20">
      <t>ヨッカイチコウカンリクミアイ</t>
    </rPh>
    <phoneticPr fontId="2"/>
  </si>
  <si>
    <r>
      <rPr>
        <sz val="11"/>
        <color rgb="FF1F497D"/>
        <rFont val="BIZ UD明朝 Medium"/>
        <family val="1"/>
        <charset val="128"/>
      </rPr>
      <t>四日市港管理組合若しくは</t>
    </r>
    <r>
      <rPr>
        <sz val="11"/>
        <rFont val="BIZ UD明朝 Medium"/>
        <family val="1"/>
        <charset val="128"/>
      </rPr>
      <t>三重県の
工事評定点</t>
    </r>
    <rPh sb="0" eb="9">
      <t>ヨッカイチコウカンリクミアイモ</t>
    </rPh>
    <rPh sb="12" eb="15">
      <t>ミエケン</t>
    </rPh>
    <rPh sb="17" eb="19">
      <t>コウジ</t>
    </rPh>
    <rPh sb="19" eb="21">
      <t>ヒョウテイ</t>
    </rPh>
    <rPh sb="21" eb="22">
      <t>テン</t>
    </rPh>
    <phoneticPr fontId="2"/>
  </si>
  <si>
    <t>地域貢献度</t>
    <rPh sb="0" eb="5">
      <t>チイキコウケンド</t>
    </rPh>
    <phoneticPr fontId="2"/>
  </si>
  <si>
    <t>　　工事を行ううえでの留意点、
　　「工程計画」、「被覆防食工の施工上の留意点」、「安全管理」</t>
    <rPh sb="0" eb="2">
      <t>コウジ</t>
    </rPh>
    <rPh sb="3" eb="4">
      <t>オコナ</t>
    </rPh>
    <rPh sb="9" eb="12">
      <t>リュウイテン</t>
    </rPh>
    <rPh sb="16" eb="18">
      <t>セコウ</t>
    </rPh>
    <rPh sb="19" eb="21">
      <t>コウテイ</t>
    </rPh>
    <rPh sb="26" eb="28">
      <t>ヒフク</t>
    </rPh>
    <rPh sb="28" eb="30">
      <t>ボウショク</t>
    </rPh>
    <rPh sb="30" eb="31">
      <t>コウ</t>
    </rPh>
    <rPh sb="32" eb="34">
      <t>セコウ</t>
    </rPh>
    <rPh sb="34" eb="35">
      <t>ジョウ</t>
    </rPh>
    <rPh sb="36" eb="39">
      <t>リュウイテン</t>
    </rPh>
    <rPh sb="42" eb="44">
      <t>アンゼン</t>
    </rPh>
    <rPh sb="44" eb="46">
      <t>カンリ</t>
    </rPh>
    <phoneticPr fontId="2"/>
  </si>
  <si>
    <t>様式１
様式２</t>
    <phoneticPr fontId="2"/>
  </si>
  <si>
    <t>企　業　の　能　力　等</t>
  </si>
  <si>
    <t>評価対象工事の実績あり</t>
    <phoneticPr fontId="2"/>
  </si>
  <si>
    <t>令和６年度　国補港整　第６号　霞ヶ浦地区70号岸壁ほか予防保全（被覆防食）等工事（その２）</t>
    <rPh sb="0" eb="2">
      <t>レイワ</t>
    </rPh>
    <rPh sb="3" eb="5">
      <t>ネンド</t>
    </rPh>
    <rPh sb="6" eb="9">
      <t>コクホコウ</t>
    </rPh>
    <rPh sb="9" eb="10">
      <t>セイ</t>
    </rPh>
    <rPh sb="11" eb="12">
      <t>ダイ</t>
    </rPh>
    <rPh sb="13" eb="14">
      <t>ゴウ</t>
    </rPh>
    <rPh sb="15" eb="18">
      <t>カスミガウラ</t>
    </rPh>
    <rPh sb="18" eb="20">
      <t>チク</t>
    </rPh>
    <rPh sb="32" eb="36">
      <t>ヒフクボウショク</t>
    </rPh>
    <rPh sb="37" eb="38">
      <t>ナド</t>
    </rPh>
    <rPh sb="38" eb="40">
      <t>コウジ</t>
    </rPh>
    <phoneticPr fontId="2"/>
  </si>
  <si>
    <r>
      <t>「本店及び建設業法上の主たる営業所」の所在地により評価します。
・本店等の所在地を変更した場合、公告の前月から３６か月前までの期間の「１８か月以上連続した所在地」を評価の対象とします。</t>
    </r>
    <r>
      <rPr>
        <sz val="12"/>
        <color indexed="10"/>
        <rFont val="ＭＳ Ｐゴシック"/>
        <family val="3"/>
        <charset val="128"/>
      </rPr>
      <t/>
    </r>
    <rPh sb="1" eb="3">
      <t>ホンテン</t>
    </rPh>
    <rPh sb="3" eb="4">
      <t>オヨ</t>
    </rPh>
    <rPh sb="5" eb="7">
      <t>ケンセツ</t>
    </rPh>
    <rPh sb="7" eb="9">
      <t>ギョウホウ</t>
    </rPh>
    <rPh sb="9" eb="10">
      <t>ジョウ</t>
    </rPh>
    <rPh sb="11" eb="12">
      <t>シュ</t>
    </rPh>
    <rPh sb="14" eb="16">
      <t>エイギョウ</t>
    </rPh>
    <rPh sb="16" eb="17">
      <t>ジョ</t>
    </rPh>
    <rPh sb="19" eb="22">
      <t>ショザイチ</t>
    </rPh>
    <rPh sb="25" eb="27">
      <t>ヒョウカ</t>
    </rPh>
    <rPh sb="33" eb="35">
      <t>ホンテン</t>
    </rPh>
    <rPh sb="35" eb="36">
      <t>トウ</t>
    </rPh>
    <rPh sb="85" eb="87">
      <t>タイショウ</t>
    </rPh>
    <phoneticPr fontId="2"/>
  </si>
  <si>
    <t>「災害協定１の実績」又は「災害協定２の実績」の有無により評価します。
【災害協定１】
・「災害協定１」とは、四日市港管理組合管理者と締結した「地震・津波・風水害等の緊急時における調査・災害応急工事に関する協定」をいいます。
・「災害協定１の実績」は、「災害協定１」に基づいた緊急連絡応援体制ネットワーク確立のための伝達訓練への令和６年度又は令和７年度の参加実績を指します。
【災害協定２】
・「災害協定２」とは、「四日市市、川越町との市町との防災協定」又は「三重県との防災協定」をいいます。
・「四日市市、川越町との防災協定」については、「建設業のための広場」で公開している最新版の「経営事項審査申請の手引き」に記載された、協定書等に災害時の建設業者の活動義務が規定されている防災協定とします。
・「三重県との防災協定」については、「技術資料作成上の留意事項」に記載した防災協定とします。
・「災害協定２の実績」は、「災害協定２」を締結している場合を指します。
　なお、「災害協定２の実績」は、令和６年度又は令和７年度の防災協定締結を評価の対象とします。対象期間以前の協定締結で、自動継続している協定は含みます。
・「災害協定２の実績」の評価は、四日市市、川越町に「本店及び建設業法上の主たる営業所」又は「建設業法上の営業所」を有する企業に限ります。
※「災害協定１の実績」と「災害協定２の実績」は重複して評価しません。</t>
    <rPh sb="10" eb="11">
      <t>マタ</t>
    </rPh>
    <rPh sb="37" eb="39">
      <t>サイガイ</t>
    </rPh>
    <rPh sb="39" eb="41">
      <t>キョウテイ</t>
    </rPh>
    <rPh sb="55" eb="66">
      <t>ヨッカイチコウカンリクミアイカンリシャ</t>
    </rPh>
    <rPh sb="67" eb="69">
      <t>テイケツ</t>
    </rPh>
    <rPh sb="90" eb="92">
      <t>チョウサ</t>
    </rPh>
    <rPh sb="93" eb="97">
      <t>サイガイオウキュウ</t>
    </rPh>
    <rPh sb="97" eb="99">
      <t>コウジ</t>
    </rPh>
    <rPh sb="100" eb="101">
      <t>カン</t>
    </rPh>
    <rPh sb="164" eb="166">
      <t>レイワ</t>
    </rPh>
    <rPh sb="167" eb="169">
      <t>ネンド</t>
    </rPh>
    <rPh sb="169" eb="170">
      <t>マタ</t>
    </rPh>
    <rPh sb="171" eb="173">
      <t>レイワ</t>
    </rPh>
    <rPh sb="174" eb="176">
      <t>ネンド</t>
    </rPh>
    <rPh sb="190" eb="192">
      <t>サイガイ</t>
    </rPh>
    <rPh sb="192" eb="194">
      <t>キョウテイ</t>
    </rPh>
    <rPh sb="209" eb="213">
      <t>ヨッカイチシ</t>
    </rPh>
    <rPh sb="214" eb="217">
      <t>カワゴエチョウ</t>
    </rPh>
    <rPh sb="250" eb="254">
      <t>ヨッカイチシ</t>
    </rPh>
    <rPh sb="255" eb="258">
      <t>カワゴエチョウ</t>
    </rPh>
    <rPh sb="352" eb="355">
      <t>ミエケン</t>
    </rPh>
    <rPh sb="357" eb="359">
      <t>ボウサイ</t>
    </rPh>
    <rPh sb="359" eb="361">
      <t>キョウテイ</t>
    </rPh>
    <rPh sb="383" eb="385">
      <t>キサイ</t>
    </rPh>
    <rPh sb="387" eb="389">
      <t>ボウサイ</t>
    </rPh>
    <rPh sb="389" eb="391">
      <t>キョウテイ</t>
    </rPh>
    <rPh sb="449" eb="451">
      <t>レイワ</t>
    </rPh>
    <rPh sb="452" eb="454">
      <t>ネンド</t>
    </rPh>
    <rPh sb="456" eb="458">
      <t>レイワ</t>
    </rPh>
    <rPh sb="459" eb="461">
      <t>ネンド</t>
    </rPh>
    <rPh sb="469" eb="471">
      <t>ヒョウカ</t>
    </rPh>
    <rPh sb="552" eb="553">
      <t>マタ</t>
    </rPh>
    <rPh sb="558" eb="559">
      <t>ホウ</t>
    </rPh>
    <rPh sb="559" eb="560">
      <t>ジョウ</t>
    </rPh>
    <phoneticPr fontId="2"/>
  </si>
  <si>
    <t>令和６年度又は令和７年度における四日市市、川越町内の公共施設美化活動の活動実績の有無により評価します。
・「公共施設美化活動」とは、三重県県土整備部が定める住民参加に係る事業（河川・海岸美化ボランティア活動推進事業、道路美化ボランティア活動助成事業、フラワーオアシス推進事業、ふれあいの道事業）を指します。</t>
    <rPh sb="0" eb="2">
      <t>レイワ</t>
    </rPh>
    <rPh sb="3" eb="5">
      <t>ネンド</t>
    </rPh>
    <rPh sb="7" eb="9">
      <t>レイワ</t>
    </rPh>
    <rPh sb="10" eb="12">
      <t>ネンド</t>
    </rPh>
    <rPh sb="16" eb="20">
      <t>ヨッカイチシ</t>
    </rPh>
    <rPh sb="21" eb="24">
      <t>カワゴエチョウ</t>
    </rPh>
    <rPh sb="83" eb="84">
      <t>カカ</t>
    </rPh>
    <phoneticPr fontId="2"/>
  </si>
  <si>
    <t>・「建設業者団体」の各地域組織（支部、分会等）による担い手確保・育成への取組実績は、令和５年度から入札公告日までの取組を三重県に報告した場合に評価します。
　※「建設業者団体」とは、建設業法第27条の37で規定する団体を指します。
・評価対象となる企業は、「建設業者団体」の地域組織に属する企業とします。
・取組実績とは、下記①～③のいずれかの実績をいいます。
　①現場見学会（高校等、中学校）（発注者と共同開催したものは除く）
　②出前授業（高校等）
　③実習授業（高校等）
　※「高校等」とは、高等学校、中等教育学校、特別支援学校および高等専門学校をいいます。
　※10名以上を対象とした場合に評価。ただし、10名以上の参加が見込めない場合（小規模な学校や学校側との調整の結果）は、参加者が10名未満でも評価します。</t>
    <rPh sb="42" eb="44">
      <t>レイワ</t>
    </rPh>
    <rPh sb="45" eb="47">
      <t>ネンド</t>
    </rPh>
    <rPh sb="189" eb="192">
      <t>コウコウトウ</t>
    </rPh>
    <rPh sb="193" eb="196">
      <t>チュウガッコウ</t>
    </rPh>
    <rPh sb="222" eb="225">
      <t>コウコウトウ</t>
    </rPh>
    <rPh sb="234" eb="237">
      <t>コウコウトウ</t>
    </rPh>
    <rPh sb="242" eb="245">
      <t>コウコウトウ</t>
    </rPh>
    <rPh sb="249" eb="253">
      <t>コウトウガッコウ</t>
    </rPh>
    <rPh sb="254" eb="260">
      <t>チュウトウキョウイクガッコウ</t>
    </rPh>
    <rPh sb="261" eb="265">
      <t>トクベツシエン</t>
    </rPh>
    <rPh sb="265" eb="267">
      <t>ガッコウ</t>
    </rPh>
    <rPh sb="270" eb="276">
      <t>コウトウセンモンガッコウ</t>
    </rPh>
    <rPh sb="287" eb="288">
      <t>メイ</t>
    </rPh>
    <rPh sb="288" eb="290">
      <t>イジョウ</t>
    </rPh>
    <rPh sb="291" eb="293">
      <t>タイショウ</t>
    </rPh>
    <rPh sb="296" eb="298">
      <t>バアイ</t>
    </rPh>
    <rPh sb="299" eb="301">
      <t>ヒョウカ</t>
    </rPh>
    <rPh sb="308" eb="309">
      <t>メイ</t>
    </rPh>
    <rPh sb="309" eb="311">
      <t>イジョウ</t>
    </rPh>
    <rPh sb="312" eb="314">
      <t>サンカ</t>
    </rPh>
    <rPh sb="315" eb="317">
      <t>ミコ</t>
    </rPh>
    <rPh sb="320" eb="322">
      <t>バアイ</t>
    </rPh>
    <rPh sb="323" eb="326">
      <t>ショウキボ</t>
    </rPh>
    <rPh sb="327" eb="329">
      <t>ガッコウ</t>
    </rPh>
    <rPh sb="330" eb="333">
      <t>ガッコウガワ</t>
    </rPh>
    <rPh sb="335" eb="337">
      <t>チョウセイ</t>
    </rPh>
    <rPh sb="338" eb="340">
      <t>ケッカ</t>
    </rPh>
    <rPh sb="343" eb="346">
      <t>サンカシャ</t>
    </rPh>
    <rPh sb="349" eb="350">
      <t>メイ</t>
    </rPh>
    <rPh sb="350" eb="352">
      <t>ミマン</t>
    </rPh>
    <rPh sb="354" eb="356">
      <t>ヒョウカ</t>
    </rPh>
    <phoneticPr fontId="2"/>
  </si>
  <si>
    <t>当該工事は供用中の岸壁における鋼矢板の被覆防食を行う工事です。
「項目１　工程計画」、「項目２　被覆防食工の施工上の留意点」、「項目３　安全管理」の３項目について、それぞれに工事を行ううえで考えられる留意点を３つ以内で、その理由を含めて記述してください。
・これらの提案については、対策を求めていません。そのため履行義務はありません。</t>
    <rPh sb="5" eb="8">
      <t>キョウヨウチュウ</t>
    </rPh>
    <rPh sb="9" eb="11">
      <t>ガンペキ</t>
    </rPh>
    <rPh sb="15" eb="18">
      <t>コウヤイタ</t>
    </rPh>
    <rPh sb="19" eb="23">
      <t>ヒフクボウショク</t>
    </rPh>
    <rPh sb="52" eb="53">
      <t>コウ</t>
    </rPh>
    <rPh sb="54" eb="56">
      <t>セコウ</t>
    </rPh>
    <rPh sb="58" eb="61">
      <t>リュウイテン</t>
    </rPh>
    <rPh sb="68" eb="72">
      <t>アンゼンカンリ</t>
    </rPh>
    <rPh sb="106" eb="108">
      <t>イナイ</t>
    </rPh>
    <rPh sb="112" eb="114">
      <t>リユウ</t>
    </rPh>
    <rPh sb="115" eb="116">
      <t>フク</t>
    </rPh>
    <phoneticPr fontId="2"/>
  </si>
  <si>
    <r>
      <rPr>
        <b/>
        <sz val="12"/>
        <rFont val="BIZ UDゴシック"/>
        <family val="3"/>
        <charset val="128"/>
      </rPr>
      <t>四日市港管理組合</t>
    </r>
    <r>
      <rPr>
        <sz val="12"/>
        <rFont val="BIZ UDゴシック"/>
        <family val="3"/>
        <charset val="128"/>
      </rPr>
      <t>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
    <rPh sb="0" eb="8">
      <t>ヨッカイチコウカンリクミアイ</t>
    </rPh>
    <rPh sb="167" eb="169">
      <t>トウガイ</t>
    </rPh>
    <rPh sb="169" eb="171">
      <t>コウジ</t>
    </rPh>
    <rPh sb="172" eb="174">
      <t>ニュウサツ</t>
    </rPh>
    <rPh sb="174" eb="176">
      <t>コウコク</t>
    </rPh>
    <rPh sb="176" eb="177">
      <t>ビ</t>
    </rPh>
    <rPh sb="194" eb="196">
      <t>ツウチ</t>
    </rPh>
    <rPh sb="199" eb="202">
      <t>フリコウ</t>
    </rPh>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</si>
  <si>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20">
      <t>ヨッカイチコウカンリクミアイ</t>
    </rPh>
    <rPh sb="41" eb="43">
      <t>ゲンテン</t>
    </rPh>
    <rPh sb="43" eb="45">
      <t>ソチ</t>
    </rPh>
    <rPh sb="70" eb="72">
      <t>カクテイ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</si>
  <si>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20">
      <t>ヨッカイチコウカンリクミアイ</t>
    </rPh>
    <rPh sb="87" eb="88">
      <t>トモナ</t>
    </rPh>
    <rPh sb="89" eb="91">
      <t>ゲンテン</t>
    </rPh>
    <rPh sb="91" eb="93">
      <t>ソチ</t>
    </rPh>
    <rPh sb="93" eb="96">
      <t>キカンナイ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</si>
  <si>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12" eb="20">
      <t>ヨッカイチコウカンリクミアイ</t>
    </rPh>
    <rPh sb="89" eb="91">
      <t>ゲンテン</t>
    </rPh>
    <rPh sb="91" eb="93">
      <t>ソチ</t>
    </rPh>
    <rPh sb="102" eb="104">
      <t>ゲンテン</t>
    </rPh>
    <rPh sb="183" eb="185">
      <t>ゲンテン</t>
    </rPh>
    <rPh sb="185" eb="187">
      <t>ソチ</t>
    </rPh>
    <rPh sb="187" eb="189">
      <t>キカン</t>
    </rPh>
    <rPh sb="218" eb="220">
      <t>タイショウ</t>
    </rPh>
    <rPh sb="223" eb="225">
      <t>シメイ</t>
    </rPh>
    <rPh sb="225" eb="227">
      <t>テイシ</t>
    </rPh>
    <rPh sb="227" eb="229">
      <t>ソチ</t>
    </rPh>
    <rPh sb="231" eb="233">
      <t>トウガイ</t>
    </rPh>
    <rPh sb="233" eb="235">
      <t>コウジ</t>
    </rPh>
    <rPh sb="235" eb="237">
      <t>ニュウサツ</t>
    </rPh>
    <rPh sb="237" eb="239">
      <t>コウコク</t>
    </rPh>
    <rPh sb="239" eb="240">
      <t>ビ</t>
    </rPh>
    <rPh sb="241" eb="244">
      <t>ゼンネンド</t>
    </rPh>
    <rPh sb="245" eb="246">
      <t>ガツ</t>
    </rPh>
    <rPh sb="247" eb="248">
      <t>ニチ</t>
    </rPh>
    <rPh sb="250" eb="252">
      <t>トウガイ</t>
    </rPh>
    <rPh sb="252" eb="254">
      <t>コウジ</t>
    </rPh>
    <rPh sb="254" eb="256">
      <t>ニュウサツ</t>
    </rPh>
    <rPh sb="256" eb="258">
      <t>コウコク</t>
    </rPh>
    <rPh sb="258" eb="259">
      <t>ビ</t>
    </rPh>
    <rPh sb="262" eb="264">
      <t>キカン</t>
    </rPh>
    <rPh sb="265" eb="267">
      <t>シメイ</t>
    </rPh>
    <rPh sb="267" eb="269">
      <t>テイシ</t>
    </rPh>
    <rPh sb="269" eb="271">
      <t>キカン</t>
    </rPh>
    <rPh sb="273" eb="274">
      <t>ニチ</t>
    </rPh>
    <rPh sb="276" eb="278">
      <t>チョウフク</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</si>
  <si>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</si>
  <si>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配置予定技術者が主任(監理）技術者又は現場代理人として従事した工事のうち、単独又は共同企業体構成員（出資比率20％以上に限る）の元請として受注した契約金額2千5百万円以上の評価対象工事の実績の有無により評価します。
・「評価対象工事」とは、土木一式工事で発注された港湾・漁港・海岸における工事を指します。
　ただし、ケーソン、消波、方塊ブロック等の製作のみの工事は除きます。
・主任(監理)技術者としての実績とは、平成22年度以降に完成し、かつ、引渡しが済んでいる工事で、契約日から完成日までの期間において、完成日を含む２分の１以上の連続した期間に従事した工事の実績をいいます。
・現場代理人としての実績とは、平成22年度以降に完成し、かつ、引渡しが済んでいる工事で、契約日から完成日までの期間において、完成日を含む２分の１以上の連続した期間に従事した工事の実績をいいます。
　ただし、コリンズに登録されていた者に限ります。
・評価対象の工事実績は１件とし、コリンズに登録された公共機関等発注の工事に限ります。
・余裕期間制度の対象工事は、完成日を含む実工期の２分の１以上の連続した期間に従事した実績を評価の対象とします。</t>
    <rPh sb="39" eb="40">
      <t>マタ</t>
    </rPh>
    <rPh sb="78" eb="79">
      <t>セン</t>
    </rPh>
    <rPh sb="80" eb="82">
      <t>ヒャクマン</t>
    </rPh>
    <rPh sb="280" eb="282">
      <t>コウジ</t>
    </rPh>
    <rPh sb="378" eb="380">
      <t>コウジ</t>
    </rPh>
    <rPh sb="494" eb="496">
      <t>キカン</t>
    </rPh>
    <rPh sb="507" eb="509">
      <t>タイショウ</t>
    </rPh>
    <phoneticPr fontId="2"/>
  </si>
  <si>
    <t>受注工事高を評価基準に記載の計算式３により評価します。
・受注工事高は、当初契約工期が当該年度の4月1日から当該工事の入札公告日までの期間を一部でも含む公共機関等発注の当初契約金額2千5百万円以上の土木一式工事を評価の対象とします。
　　受注工事高＝土木一式工事における契約金額／1級技術者数　（1円未満切り捨て）
・「土木一式工事」とはコリンズで土木一式工事として登録されている工事等をいいます。
・「土木一式工事における契約金額」は、以下の計算式により算出した額（Ｐ）の合計とします。
　　Ｐ＝Ａ×Ｂ／Ｃ×Ｄ　（1円未満切り捨て）
　　　Ａ：当初契約金額
　　　Ｂ：当初契約における当該年度分の工期日数
　　　Ｃ：当初契約における全体工期日数（受注した工事が余裕期間設定工事の場合、全体工期は契約工期（余裕期間も含めた工期）とします。）
　　　Ｄ：共同企業体工事の出資比率（単独工事の場合は、100%）
・「1級技術者数」は、当該業種（土木一式工事）に係る1級技術者とします。
・四日市港管理組合若しくは三重県発注の小規模、雪氷、地域維持型維持修繕等の業務委託は、評価の対象としません。ただし、国土交通省発注の維持修繕工事や維持作業等、コリンズで土木一式工事として登録されている維持修繕工事は評価の対象とします。
・加算点は、小数点以下切り捨てとします。
・当該業種（土木一式工事）に係る1級技術者がいない場合の加算点は０点です。</t>
    <rPh sb="106" eb="108">
      <t>ヒョウカ</t>
    </rPh>
    <rPh sb="160" eb="166">
      <t>ドボクイッシキコウジ</t>
    </rPh>
    <rPh sb="174" eb="180">
      <t>ドボクイッシキコウジ</t>
    </rPh>
    <rPh sb="183" eb="185">
      <t>トウロク</t>
    </rPh>
    <rPh sb="190" eb="192">
      <t>コウジ</t>
    </rPh>
    <rPh sb="192" eb="193">
      <t>トウ</t>
    </rPh>
    <rPh sb="428" eb="429">
      <t>カカ</t>
    </rPh>
    <rPh sb="442" eb="451">
      <t>ヨッカイチコウカンリクミアイモ</t>
    </rPh>
    <rPh sb="454" eb="457">
      <t>ミエケン</t>
    </rPh>
    <rPh sb="457" eb="459">
      <t>ハッチュウ</t>
    </rPh>
    <rPh sb="484" eb="486">
      <t>ヒョウカ</t>
    </rPh>
    <rPh sb="499" eb="504">
      <t>コクドコウツウショウ</t>
    </rPh>
    <rPh sb="504" eb="506">
      <t>ハッチュウ</t>
    </rPh>
    <rPh sb="507" eb="513">
      <t>イジシュウゼンコウジ</t>
    </rPh>
    <rPh sb="514" eb="518">
      <t>イジサギョウ</t>
    </rPh>
    <rPh sb="518" eb="519">
      <t>トウ</t>
    </rPh>
    <rPh sb="525" eb="531">
      <t>ドボクイッシキコウジ</t>
    </rPh>
    <rPh sb="534" eb="536">
      <t>トウロク</t>
    </rPh>
    <rPh sb="541" eb="545">
      <t>イジシュウゼン</t>
    </rPh>
    <rPh sb="545" eb="547">
      <t>コウジ</t>
    </rPh>
    <rPh sb="548" eb="550">
      <t>ヒョウカ</t>
    </rPh>
    <rPh sb="551" eb="553">
      <t>タイショウ</t>
    </rPh>
    <rPh sb="594" eb="595">
      <t>カカ</t>
    </rPh>
    <phoneticPr fontId="2"/>
  </si>
  <si>
    <t>三重県内において、単独又は共同企業体構成員（出資比率20％以上に限る）の元請として受注し、平成22年度以降に完成し、かつ、引渡しが済んでいる契約金額2千5百万円以上の評価対象工事の実績の有無により評価します。
・「評価対象工事」とは、土木一式工事で発注された港湾・漁港・海岸における工事を指します。
　ただし、ケーソン、消波、方塊ブロック等の製作のみの工事は除きます。
・評価対象の工事実績は１件とし、コリンズに登録された公共機関等発注の工事に限ります。</t>
    <rPh sb="0" eb="2">
      <t>ミエ</t>
    </rPh>
    <rPh sb="2" eb="4">
      <t>ケンナイ</t>
    </rPh>
    <rPh sb="11" eb="12">
      <t>マタ</t>
    </rPh>
    <rPh sb="75" eb="76">
      <t>セン</t>
    </rPh>
    <rPh sb="77" eb="78">
      <t>ヒャク</t>
    </rPh>
    <rPh sb="78" eb="79">
      <t>マン</t>
    </rPh>
    <rPh sb="117" eb="123">
      <t>ドボクイッシキコウジ</t>
    </rPh>
    <rPh sb="124" eb="126">
      <t>ハッチュウ</t>
    </rPh>
    <rPh sb="129" eb="131">
      <t>コウワン</t>
    </rPh>
    <rPh sb="132" eb="134">
      <t>ギョコウ</t>
    </rPh>
    <rPh sb="135" eb="137">
      <t>カイガン</t>
    </rPh>
    <rPh sb="141" eb="143">
      <t>コウジ</t>
    </rPh>
    <rPh sb="160" eb="162">
      <t>ショウハ</t>
    </rPh>
    <rPh sb="163" eb="164">
      <t>ホウ</t>
    </rPh>
    <rPh sb="164" eb="165">
      <t>カイ</t>
    </rPh>
    <rPh sb="169" eb="170">
      <t>トウ</t>
    </rPh>
    <rPh sb="171" eb="173">
      <t>セイサク</t>
    </rPh>
    <rPh sb="186" eb="188">
      <t>ヒョウカ</t>
    </rPh>
    <rPh sb="188" eb="190">
      <t>タイショウ</t>
    </rPh>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</si>
  <si>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5" eb="96">
      <t>テン</t>
    </rPh>
    <rPh sb="153" eb="155">
      <t>ホウリツ</t>
    </rPh>
    <rPh sb="201" eb="203">
      <t>ホウリツ</t>
    </rPh>
    <rPh sb="206" eb="207">
      <t>ショウ</t>
    </rPh>
    <rPh sb="209" eb="210">
      <t>シャ</t>
    </rPh>
    <rPh sb="210" eb="212">
      <t>コヨウ</t>
    </rPh>
    <rPh sb="213" eb="216">
      <t>ギムヅ</t>
    </rPh>
    <rPh sb="223" eb="225">
      <t>キギョウ</t>
    </rPh>
    <rPh sb="227" eb="228">
      <t>ショウ</t>
    </rPh>
    <rPh sb="230" eb="231">
      <t>シャ</t>
    </rPh>
    <rPh sb="232" eb="234">
      <t>コヨウ</t>
    </rPh>
    <rPh sb="238" eb="240">
      <t>バアイ</t>
    </rPh>
    <rPh sb="241" eb="243">
      <t>ヒョウカ</t>
    </rPh>
    <rPh sb="250" eb="252">
      <t>ジンケン</t>
    </rPh>
    <rPh sb="253" eb="254">
      <t>カン</t>
    </rPh>
    <rPh sb="256" eb="258">
      <t>トリクミ</t>
    </rPh>
    <rPh sb="258" eb="260">
      <t>ジッセキ</t>
    </rPh>
    <rPh sb="262" eb="265">
      <t>ミエケン</t>
    </rPh>
    <rPh sb="266" eb="268">
      <t>カイサイ</t>
    </rPh>
    <rPh sb="270" eb="272">
      <t>ジンケン</t>
    </rPh>
    <rPh sb="273" eb="274">
      <t>カン</t>
    </rPh>
    <rPh sb="276" eb="278">
      <t>ケンシュウ</t>
    </rPh>
    <rPh sb="279" eb="281">
      <t>ジュコウ</t>
    </rPh>
    <rPh sb="281" eb="283">
      <t>ジッセキ</t>
    </rPh>
    <rPh sb="284" eb="285">
      <t>マタ</t>
    </rPh>
    <rPh sb="287" eb="289">
      <t>ショクギョウ</t>
    </rPh>
    <rPh sb="289" eb="291">
      <t>アンテイ</t>
    </rPh>
    <rPh sb="291" eb="292">
      <t>ホウ</t>
    </rPh>
    <rPh sb="293" eb="294">
      <t>モト</t>
    </rPh>
    <rPh sb="296" eb="298">
      <t>コウセイ</t>
    </rPh>
    <rPh sb="298" eb="300">
      <t>サイヨウ</t>
    </rPh>
    <rPh sb="300" eb="302">
      <t>センコウ</t>
    </rPh>
    <rPh sb="302" eb="304">
      <t>ジンケン</t>
    </rPh>
    <rPh sb="304" eb="306">
      <t>ケイハツ</t>
    </rPh>
    <rPh sb="306" eb="309">
      <t>スイシンイン</t>
    </rPh>
    <rPh sb="310" eb="312">
      <t>セッチ</t>
    </rPh>
    <rPh sb="319" eb="320">
      <t>ト</t>
    </rPh>
    <rPh sb="320" eb="321">
      <t>ク</t>
    </rPh>
    <rPh sb="321" eb="323">
      <t>ジッセキ</t>
    </rPh>
    <rPh sb="324" eb="326">
      <t>ウム</t>
    </rPh>
    <rPh sb="368" eb="370">
      <t>レイワ</t>
    </rPh>
    <rPh sb="371" eb="373">
      <t>ネンド</t>
    </rPh>
    <rPh sb="375" eb="377">
      <t>レイワ</t>
    </rPh>
    <rPh sb="378" eb="380">
      <t>ネンド</t>
    </rPh>
    <rPh sb="381" eb="383">
      <t>ジュコウ</t>
    </rPh>
    <rPh sb="383" eb="385">
      <t>ジッセキ</t>
    </rPh>
    <rPh sb="446" eb="448">
      <t>セッチ</t>
    </rPh>
    <rPh sb="604" eb="606">
      <t>ウケイレ</t>
    </rPh>
    <rPh sb="609" eb="613">
      <t>ウケイレジキ</t>
    </rPh>
    <rPh sb="614" eb="616">
      <t>ウケイレ</t>
    </rPh>
    <rPh sb="616" eb="618">
      <t>ニンズウ</t>
    </rPh>
    <rPh sb="803" eb="805">
      <t>ジュギョウ</t>
    </rPh>
    <rPh sb="889" eb="891">
      <t>ガッコウ</t>
    </rPh>
    <rPh sb="891" eb="892">
      <t>ガワ</t>
    </rPh>
    <rPh sb="894" eb="896">
      <t>チョウセイ</t>
    </rPh>
    <rPh sb="897" eb="899">
      <t>ケッカ</t>
    </rPh>
    <rPh sb="899" eb="902">
      <t>サンカシャ</t>
    </rPh>
    <rPh sb="905" eb="906">
      <t>メイ</t>
    </rPh>
    <rPh sb="906" eb="908">
      <t>ミマン</t>
    </rPh>
    <rPh sb="912" eb="914">
      <t>バアイ</t>
    </rPh>
    <rPh sb="1133" eb="1135">
      <t>レイワ</t>
    </rPh>
    <rPh sb="1136" eb="1138">
      <t>ネンド</t>
    </rPh>
    <rPh sb="1166" eb="1168">
      <t>ショクバ</t>
    </rPh>
    <rPh sb="1168" eb="1170">
      <t>カンキョウ</t>
    </rPh>
    <rPh sb="1174" eb="1176">
      <t>ジッセキ</t>
    </rPh>
    <phoneticPr fontId="2"/>
  </si>
  <si>
    <t>土木一式工事　【令和６年６月版（０７０４０１適用）】四港</t>
    <rPh sb="22" eb="24">
      <t>テキヨウ</t>
    </rPh>
    <rPh sb="26" eb="28">
      <t>ヨンコウ</t>
    </rPh>
    <phoneticPr fontId="2"/>
  </si>
  <si>
    <t>【申告工事成績点】
次の①又は②を申告工事成績点とし、評価基準に記載の計算式１により評価します。ただし、申告工事成績点が８５点以上の場合は２０点、７５点未満の場合は１０点とします。
　①令和４年４月１日から当該工事の入札公告日までに四日市港管理組合若しくは三重県が通知（工事成績認定書）した土木一式工事の評定点のうち、申告された任意の件数（ｎ件）の合計に７５点を加え、ｎ＋１で割った値とする。ただし、申告できるのは10件までとします。
　　　申告工事成績点 ＝（申告されたｎ件の評定点の合計＋７５）／（ｎ＋１）（小数第２位以下切り捨て）
　②国土交通省中部地方整備局又は国土交通省近畿地方整備局が令和６年度に公表した工事成績評定平均点とします。
【総合点】
　①及び②が無い場合は、総合点を評価基準に記載の計算式２（小数第２位以下切り捨て）により評価します。ただし、総合点が９７０点以上の場合は１０点、８４０点未満の場合は０点とします。
・総合点とは入札公告日において最新の三重県建設工事等入札参加資格者名簿に記載された総合点とします。
・上記全てに該当がない場合の加算点は０点です。</t>
    <rPh sb="1" eb="3">
      <t>シンコク</t>
    </rPh>
    <rPh sb="3" eb="5">
      <t>コウジ</t>
    </rPh>
    <rPh sb="5" eb="7">
      <t>セイセキ</t>
    </rPh>
    <rPh sb="7" eb="8">
      <t>テン</t>
    </rPh>
    <rPh sb="93" eb="95">
      <t>レイワ</t>
    </rPh>
    <rPh sb="96" eb="97">
      <t>ネン</t>
    </rPh>
    <rPh sb="103" eb="105">
      <t>トウガイ</t>
    </rPh>
    <rPh sb="105" eb="107">
      <t>コウジ</t>
    </rPh>
    <rPh sb="108" eb="110">
      <t>ニュウサツ</t>
    </rPh>
    <rPh sb="110" eb="112">
      <t>コウコク</t>
    </rPh>
    <rPh sb="112" eb="113">
      <t>ビ</t>
    </rPh>
    <rPh sb="116" eb="124">
      <t>ヨッカイチコウカンリクミアイ</t>
    </rPh>
    <rPh sb="124" eb="125">
      <t>モ</t>
    </rPh>
    <rPh sb="159" eb="161">
      <t>シンコク</t>
    </rPh>
    <rPh sb="164" eb="166">
      <t>ニンイ</t>
    </rPh>
    <rPh sb="167" eb="169">
      <t>ケンスウ</t>
    </rPh>
    <rPh sb="171" eb="172">
      <t>ケン</t>
    </rPh>
    <rPh sb="200" eb="202">
      <t>シンコク</t>
    </rPh>
    <rPh sb="209" eb="210">
      <t>ケン</t>
    </rPh>
    <rPh sb="231" eb="233">
      <t>シンコク</t>
    </rPh>
    <rPh sb="258" eb="259">
      <t>ダイ</t>
    </rPh>
    <rPh sb="260" eb="261">
      <t>イ</t>
    </rPh>
    <rPh sb="284" eb="285">
      <t>マタ</t>
    </rPh>
    <rPh sb="299" eb="301">
      <t>レイワ</t>
    </rPh>
    <rPh sb="302" eb="303">
      <t>ネン</t>
    </rPh>
    <rPh sb="303" eb="304">
      <t>ド</t>
    </rPh>
    <rPh sb="326" eb="328">
      <t>ソウゴウ</t>
    </rPh>
    <rPh sb="328" eb="329">
      <t>テン</t>
    </rPh>
    <rPh sb="333" eb="334">
      <t>オヨ</t>
    </rPh>
    <rPh sb="365" eb="367">
      <t>イカ</t>
    </rPh>
    <rPh sb="367" eb="368">
      <t>キ</t>
    </rPh>
    <rPh sb="369" eb="370">
      <t>ス</t>
    </rPh>
    <phoneticPr fontId="2"/>
  </si>
  <si>
    <t>総合評価方式評価項目一覧　　【土木一式工事】　除算方式</t>
    <rPh sb="0" eb="2">
      <t>ソウゴウ</t>
    </rPh>
    <rPh sb="2" eb="4">
      <t>ヒョウカ</t>
    </rPh>
    <rPh sb="4" eb="6">
      <t>ホウシキ</t>
    </rPh>
    <rPh sb="6" eb="8">
      <t>ヒョウカ</t>
    </rPh>
    <rPh sb="8" eb="10">
      <t>コウモク</t>
    </rPh>
    <rPh sb="10" eb="12">
      <t>イチラン</t>
    </rPh>
    <rPh sb="15" eb="17">
      <t>ドボク</t>
    </rPh>
    <rPh sb="17" eb="19">
      <t>イッシキ</t>
    </rPh>
    <rPh sb="19" eb="21">
      <t>コウジ</t>
    </rPh>
    <rPh sb="23" eb="25">
      <t>ジョサン</t>
    </rPh>
    <rPh sb="25" eb="27">
      <t>ホウシキ</t>
    </rPh>
    <phoneticPr fontId="2"/>
  </si>
  <si>
    <t>・「建設業者団体」による担い手確保・育成への取組実績は、令和６年度から入札公告日までの取組を三重県に報告した場合に評価します。
　※「建設業者団体」とは、建設業法第27条の37で規定する団体を指します。
・評価対象となる企業は、団体に属する企業とします。
・取組実績とは、下記①～④のすべての実績をいいます。
　①ＳＮＳ（X等）を活用した建設業の魅力発信（現場見学会や実習授業等、団体取組の発信）
　　※対象年度内に24回以上更新
　②高校教員との交流会の開催
　　※評価の対象は県内すべての工業系高校教員を対象とした交流会、又は県内５つの地域(北勢・中南勢・伊勢志摩・伊賀・東紀州）のうち、いずれかの地域の普通科高校教員を対象とした交流会とします。)
　③女子学生と女性技術者との交流会の開催（工業系高校の女子学生と建設企業の女性技術者との交流会）
　④入職前の職業教育及び入職後の教育訓練の実施（就職内定者研修、新入社員研修など）</t>
    <rPh sb="28" eb="30">
      <t>レイワ</t>
    </rPh>
    <rPh sb="31" eb="33">
      <t>ネンド</t>
    </rPh>
    <rPh sb="35" eb="37">
      <t>ニュウサツ</t>
    </rPh>
    <rPh sb="37" eb="40">
      <t>コウコクビ</t>
    </rPh>
    <rPh sb="43" eb="45">
      <t>トリクミ</t>
    </rPh>
    <rPh sb="46" eb="49">
      <t>ミエケン</t>
    </rPh>
    <rPh sb="50" eb="52">
      <t>ホウコク</t>
    </rPh>
    <rPh sb="54" eb="56">
      <t>バアイ</t>
    </rPh>
    <rPh sb="202" eb="204">
      <t>タイショウ</t>
    </rPh>
    <rPh sb="204" eb="207">
      <t>ネンドナイ</t>
    </rPh>
    <rPh sb="210" eb="213">
      <t>カイイジョウ</t>
    </rPh>
    <rPh sb="213" eb="215">
      <t>コウシン</t>
    </rPh>
    <rPh sb="234" eb="236">
      <t>ヒョウカ</t>
    </rPh>
    <rPh sb="237" eb="239">
      <t>タイショウ</t>
    </rPh>
    <rPh sb="240" eb="242">
      <t>ケンナイ</t>
    </rPh>
    <rPh sb="246" eb="249">
      <t>コウギョウケイ</t>
    </rPh>
    <rPh sb="249" eb="251">
      <t>コウコウ</t>
    </rPh>
    <rPh sb="251" eb="253">
      <t>キョウイン</t>
    </rPh>
    <rPh sb="254" eb="256">
      <t>タイショウ</t>
    </rPh>
    <rPh sb="259" eb="262">
      <t>コウリュウカイ</t>
    </rPh>
    <rPh sb="263" eb="264">
      <t>マタ</t>
    </rPh>
    <rPh sb="265" eb="267">
      <t>ケンナイ</t>
    </rPh>
    <rPh sb="270" eb="272">
      <t>チイキ</t>
    </rPh>
    <rPh sb="273" eb="275">
      <t>ホクセイ</t>
    </rPh>
    <phoneticPr fontId="2"/>
  </si>
  <si>
    <t>・「建設企業」による担い手確保・育成への取組実績を評価します。
・取組実績とは、下記①～④の取組のうち２つの実績をいいます。
・取組①～③は、公告時点で社則等に規定されている場合に評価します。
・取組④は、令和５年度から入札公告日までの受講実績を評価の対象とします。
　①キャリアパスの策定
　　※技術職、技能職、事務職別に策定
　　※役職、経験年数（目標年齢）、職務内容、必要とする資格や能力が記載されていること
　②キャリアアップの支援（資格取得の支援制度）
　　※資格取得のための試験・研修の費用負担、技能や資格取得に伴う一時金や手当の支給、職場内での学習制度
　③福利厚生の充実（社員の安定した生活環境を確保するため、企業型DC、職場iDeCo、NISA（企業がNISA取扱業者と契約したものに限る。）のいずれかの制度を導入）
　　※資産を形成する私的年金や投資を企業がサポート（掛金の企業負担、年金制度の情報提供、投資を学べる機会の提供、給料天引きなど）
　④ハラスメント研修の開催
　　※「フレンテみえ」等が実施している企業向け研修の受講
　　※研修には、従業員の半数以上かつ役員の半数以上が出席</t>
    <rPh sb="40" eb="42">
      <t>カキ</t>
    </rPh>
    <rPh sb="46" eb="48">
      <t>トリクミ</t>
    </rPh>
    <rPh sb="64" eb="66">
      <t>トリクミ</t>
    </rPh>
    <rPh sb="87" eb="89">
      <t>バアイ</t>
    </rPh>
    <rPh sb="90" eb="92">
      <t>ヒョウカ</t>
    </rPh>
    <rPh sb="98" eb="100">
      <t>トリクミ</t>
    </rPh>
    <rPh sb="103" eb="105">
      <t>レイワ</t>
    </rPh>
    <rPh sb="106" eb="108">
      <t>ネンド</t>
    </rPh>
    <rPh sb="110" eb="112">
      <t>ニュウサツ</t>
    </rPh>
    <rPh sb="112" eb="115">
      <t>コウコクビ</t>
    </rPh>
    <rPh sb="118" eb="122">
      <t>ジュコウジッセキ</t>
    </rPh>
    <rPh sb="123" eb="125">
      <t>ヒョウカ</t>
    </rPh>
    <rPh sb="126" eb="128">
      <t>タイショウ</t>
    </rPh>
    <phoneticPr fontId="2"/>
  </si>
  <si>
    <t>評価対象工事の実績あり</t>
    <rPh sb="0" eb="2">
      <t>ヒョウカ</t>
    </rPh>
    <rPh sb="2" eb="4">
      <t>タイショウ</t>
    </rPh>
    <rPh sb="4" eb="6">
      <t>コウジ</t>
    </rPh>
    <rPh sb="7" eb="9">
      <t>ジッセキ</t>
    </rPh>
    <phoneticPr fontId="2"/>
  </si>
  <si>
    <r>
      <rPr>
        <sz val="14"/>
        <rFont val="BIZ UDゴシック"/>
        <family val="3"/>
        <charset val="128"/>
      </rPr>
      <t>60</t>
    </r>
    <r>
      <rPr>
        <sz val="11"/>
        <rFont val="BIZ UDゴシック"/>
        <family val="3"/>
        <charset val="128"/>
      </rPr>
      <t xml:space="preserve">
(最大20点/項目×３項目)</t>
    </r>
    <rPh sb="4" eb="6">
      <t>サイダイ</t>
    </rPh>
    <rPh sb="8" eb="9">
      <t>テン</t>
    </rPh>
    <rPh sb="10" eb="12">
      <t>コウモク</t>
    </rPh>
    <rPh sb="14" eb="16">
      <t>コウモク</t>
    </rPh>
    <phoneticPr fontId="2"/>
  </si>
  <si>
    <r>
      <t xml:space="preserve">当該工事は○○を行う工事です。工事を行うにあたり○○に配慮して施工する必要があります。このことを踏まえ、
「項目１　○○○○」、「項目２　△△△△」、「項目３　□□□□」の３項目について、それぞれ考えられる提案を３つ以内で具体的に記述してください。
</t>
    </r>
    <r>
      <rPr>
        <b/>
        <sz val="12"/>
        <rFont val="BIZ UDゴシック"/>
        <family val="3"/>
        <charset val="128"/>
      </rPr>
      <t>※当該工事を契約後、「建設工事請負契約書の特約事項」に基づき履行を確認します。</t>
    </r>
    <rPh sb="98" eb="99">
      <t>カンガ</t>
    </rPh>
    <rPh sb="103" eb="105">
      <t>テイアン</t>
    </rPh>
    <rPh sb="108" eb="110">
      <t>イナイ</t>
    </rPh>
    <phoneticPr fontId="2"/>
  </si>
  <si>
    <r>
      <rPr>
        <sz val="14"/>
        <rFont val="BIZ UDゴシック"/>
        <family val="3"/>
        <charset val="128"/>
      </rPr>
      <t>40</t>
    </r>
    <r>
      <rPr>
        <sz val="11"/>
        <rFont val="BIZ UDゴシック"/>
        <family val="3"/>
        <charset val="128"/>
      </rPr>
      <t xml:space="preserve">
(最大20点/項目×1項目+最大10点/項目×2項目)</t>
    </r>
    <rPh sb="4" eb="6">
      <t>サイダイ</t>
    </rPh>
    <rPh sb="8" eb="9">
      <t>テン</t>
    </rPh>
    <rPh sb="10" eb="12">
      <t>コウモク</t>
    </rPh>
    <rPh sb="14" eb="16">
      <t>コウモク</t>
    </rPh>
    <phoneticPr fontId="2"/>
  </si>
  <si>
    <r>
      <t xml:space="preserve">当該工事は○○を行う工事です。工事を行うにあたり○○に配慮して施工する必要があります。このことを踏まえ、
「項目１　○○○○」、「項目２　△△△△」、「項目３　□□□□」の３項目について、それぞれ考えられる提案を３つ以内で具体的に記述してください。
</t>
    </r>
    <r>
      <rPr>
        <b/>
        <sz val="12"/>
        <rFont val="BIZ UDゴシック"/>
        <family val="3"/>
        <charset val="128"/>
      </rPr>
      <t>※当該工事を契約後、「建設工事請負契約書の特約事項」に基づき履行を確認します。</t>
    </r>
    <phoneticPr fontId="2"/>
  </si>
  <si>
    <t xml:space="preserve">当該工事は○○を行う工事です。
「項目１　○○○○」、「項目２　△△△△」、「項目３　□□□□」の３項目について、それぞれに工事を行ううえで考えられる留意点を３つ以内で、その理由を含めて記述してください。
・これらの提案については、対策を求めていません。そのため履行義務はありません。
</t>
    <rPh sb="70" eb="71">
      <t>カンガ</t>
    </rPh>
    <rPh sb="81" eb="83">
      <t>イナイ</t>
    </rPh>
    <rPh sb="87" eb="89">
      <t>リユウ</t>
    </rPh>
    <rPh sb="90" eb="91">
      <t>フク</t>
    </rPh>
    <phoneticPr fontId="2"/>
  </si>
  <si>
    <t>当該工事は○○を行う工事です。
「項目１　○○○○」、「項目２　△△△△」、「項目３　□□□□」の３項目について、それぞれに工事を行ううえで考えられる留意点を３つ以内で、その理由を含めて記述してください。
・これらの提案については、対策を求めていません。そのため履行義務はありません。</t>
    <rPh sb="70" eb="71">
      <t>カンガ</t>
    </rPh>
    <rPh sb="81" eb="83">
      <t>イナイ</t>
    </rPh>
    <rPh sb="87" eb="89">
      <t>リユウ</t>
    </rPh>
    <rPh sb="90" eb="91">
      <t>フク</t>
    </rPh>
    <phoneticPr fontId="2"/>
  </si>
  <si>
    <r>
      <t>当該工事の履行確認を伴う評価項目に不履行があった場合、「技術提案等不履行確定通知書」により不履行項目・不履行による減点の対象となる期間などを通知します。
「技術提案等不履行確定通知書」に記載した期間に</t>
    </r>
    <r>
      <rPr>
        <b/>
        <sz val="12"/>
        <rFont val="BIZ UDゴシック"/>
        <family val="3"/>
        <charset val="128"/>
      </rPr>
      <t>四日市港管理組合</t>
    </r>
    <r>
      <rPr>
        <sz val="12"/>
        <rFont val="BIZ UDゴシック"/>
        <family val="3"/>
        <charset val="128"/>
      </rPr>
      <t>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00" eb="108">
      <t>ヨッカイチコウカンリクミアイ</t>
    </rPh>
    <rPh sb="120" eb="122">
      <t>コウジ</t>
    </rPh>
    <rPh sb="148" eb="150">
      <t>ゴウケイ</t>
    </rPh>
    <rPh sb="184" eb="186">
      <t>ケンセツ</t>
    </rPh>
    <rPh sb="186" eb="188">
      <t>コウジ</t>
    </rPh>
    <rPh sb="188" eb="190">
      <t>キョウドウ</t>
    </rPh>
    <rPh sb="190" eb="193">
      <t>キギョウタイ</t>
    </rPh>
    <rPh sb="197" eb="199">
      <t>ケンセツ</t>
    </rPh>
    <rPh sb="199" eb="201">
      <t>キョウドウ</t>
    </rPh>
    <rPh sb="201" eb="204">
      <t>キギョウタイ</t>
    </rPh>
    <phoneticPr fontId="2"/>
  </si>
  <si>
    <t>令和６年度　国補港整　第6号　</t>
    <rPh sb="0" eb="2">
      <t>レイワ</t>
    </rPh>
    <rPh sb="3" eb="5">
      <t>ネンド</t>
    </rPh>
    <rPh sb="6" eb="9">
      <t>コクホコウ</t>
    </rPh>
    <rPh sb="9" eb="10">
      <t>セイ</t>
    </rPh>
    <rPh sb="11" eb="12">
      <t>ダイ</t>
    </rPh>
    <rPh sb="13" eb="14">
      <t>ゴウ</t>
    </rPh>
    <phoneticPr fontId="2"/>
  </si>
  <si>
    <t>霞ヶ浦地区70号岸壁ほか予防保全（被覆防食）等工事（その２）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</si>
</sst>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_ "/>
    <numFmt numFmtId="178" formatCode="0.000"/>
    <numFmt numFmtId="179" formatCode="0.00;&quot;△ &quot;0.00"/>
    <numFmt numFmtId="180" formatCode="[$-411]ge\.m\.d;@"/>
    <numFmt numFmtId="181" formatCode="&quot;～&quot;[$-411]ge\.m\.d;@"/>
    <numFmt numFmtId="182" formatCode="0&quot;日&quot;"/>
    <numFmt numFmtId="183" formatCode="&quot;JV &quot;?0&quot;%&quot;"/>
    <numFmt numFmtId="184" formatCode="#,##0.000_ "/>
    <numFmt numFmtId="185" formatCode="0.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color indexed="8"/>
      <name val="ＭＳ Ｐゴシック"/>
      <family val="3"/>
      <charset val="128"/>
    </font>
    <font>
      <sz val="12"/>
      <color indexed="10"/>
      <name val="ＭＳ Ｐゴシック"/>
      <family val="3"/>
      <charset val="128"/>
    </font>
    <font>
      <sz val="12"/>
      <name val="ＭＳ 明朝"/>
      <family val="1"/>
      <charset val="128"/>
    </font>
    <font>
      <b/>
      <u/>
      <sz val="10"/>
      <name val="ＭＳ 明朝"/>
      <family val="1"/>
      <charset val="128"/>
    </font>
    <font>
      <b/>
      <sz val="12"/>
      <name val="BIZ UDゴシック"/>
      <family val="3"/>
      <charset val="128"/>
    </font>
    <font>
      <b/>
      <sz val="12"/>
      <name val="BIZ UD明朝 Medium"/>
      <family val="1"/>
      <charset val="128"/>
    </font>
    <font>
      <sz val="1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sz val="10"/>
      <color rgb="FFFF0000"/>
      <name val="ＭＳ 明朝"/>
      <family val="1"/>
      <charset val="128"/>
    </font>
    <font>
      <sz val="11"/>
      <color rgb="FFFF0000"/>
      <name val="BIZ UD明朝 Medium"/>
      <family val="1"/>
      <charset val="128"/>
    </font>
    <font>
      <sz val="10"/>
      <color rgb="FFFF0000"/>
      <name val="BIZ UD明朝 Medium"/>
      <family val="1"/>
      <charset val="128"/>
    </font>
    <font>
      <sz val="11"/>
      <name val="BIZ UDゴシック"/>
      <family val="3"/>
      <charset val="128"/>
    </font>
    <font>
      <sz val="20"/>
      <name val="BIZ UDゴシック"/>
      <family val="3"/>
      <charset val="128"/>
    </font>
    <font>
      <sz val="12"/>
      <name val="BIZ UDゴシック"/>
      <family val="3"/>
      <charset val="128"/>
    </font>
    <font>
      <sz val="10"/>
      <name val="BIZ UDP明朝 Medium"/>
      <family val="1"/>
      <charset val="128"/>
    </font>
    <font>
      <sz val="10"/>
      <color rgb="FFFF0000"/>
      <name val="BIZ UDP明朝 Medium"/>
      <family val="1"/>
      <charset val="128"/>
    </font>
    <font>
      <u/>
      <sz val="10"/>
      <color rgb="FFFF0000"/>
      <name val="BIZ UDP明朝 Medium"/>
      <family val="1"/>
      <charset val="128"/>
    </font>
    <font>
      <u/>
      <sz val="10"/>
      <name val="BIZ UDP明朝 Medium"/>
      <family val="1"/>
      <charset val="128"/>
    </font>
    <font>
      <b/>
      <sz val="12"/>
      <color rgb="FFFF0000"/>
      <name val="BIZ UDゴシック"/>
      <family val="3"/>
      <charset val="128"/>
    </font>
    <font>
      <b/>
      <sz val="11"/>
      <color rgb="FFFF0000"/>
      <name val="BIZ UD明朝 Medium"/>
      <family val="1"/>
      <charset val="128"/>
    </font>
    <font>
      <sz val="11"/>
      <color theme="1"/>
      <name val="BIZ UD明朝 Medium"/>
      <family val="1"/>
      <charset val="128"/>
    </font>
    <font>
      <strike/>
      <sz val="11"/>
      <name val="BIZ UD明朝 Medium"/>
      <family val="1"/>
      <charset val="128"/>
    </font>
    <font>
      <u/>
      <sz val="11"/>
      <color rgb="FFFF0000"/>
      <name val="BIZ UD明朝 Medium"/>
      <family val="1"/>
      <charset val="128"/>
    </font>
    <font>
      <sz val="14"/>
      <name val="BIZ UDゴシック"/>
      <family val="3"/>
      <charset val="128"/>
    </font>
    <font>
      <sz val="16"/>
      <name val="BIZ UDゴシック"/>
      <family val="3"/>
      <charset val="128"/>
    </font>
    <font>
      <b/>
      <sz val="20"/>
      <name val="BIZ UDゴシック"/>
      <family val="3"/>
      <charset val="128"/>
    </font>
    <font>
      <sz val="16"/>
      <color theme="1"/>
      <name val="BIZ UDゴシック"/>
      <family val="3"/>
      <charset val="128"/>
    </font>
    <font>
      <sz val="14"/>
      <color theme="1"/>
      <name val="BIZ UDゴシック"/>
      <family val="3"/>
      <charset val="128"/>
    </font>
    <font>
      <sz val="14"/>
      <color rgb="FFFF0000"/>
      <name val="BIZ UDゴシック"/>
      <family val="3"/>
      <charset val="128"/>
    </font>
    <font>
      <sz val="24"/>
      <name val="BIZ UDゴシック"/>
      <family val="3"/>
      <charset val="128"/>
    </font>
    <font>
      <b/>
      <sz val="16"/>
      <color rgb="FFFF0000"/>
      <name val="BIZ UDゴシック"/>
      <family val="3"/>
      <charset val="128"/>
    </font>
    <font>
      <strike/>
      <sz val="12"/>
      <name val="BIZ UDゴシック"/>
      <family val="3"/>
      <charset val="128"/>
    </font>
    <font>
      <sz val="18"/>
      <name val="BIZ UDゴシック"/>
      <family val="3"/>
      <charset val="128"/>
    </font>
    <font>
      <b/>
      <sz val="14"/>
      <name val="BIZ UDゴシック"/>
      <family val="3"/>
      <charset val="128"/>
    </font>
    <font>
      <b/>
      <sz val="16"/>
      <color theme="1"/>
      <name val="BIZ UDゴシック"/>
      <family val="3"/>
      <charset val="128"/>
    </font>
    <font>
      <sz val="11"/>
      <color theme="3"/>
      <name val="BIZ UD明朝 Medium"/>
      <family val="1"/>
      <charset val="128"/>
    </font>
    <font>
      <b/>
      <sz val="18"/>
      <name val="BIZ UD明朝 Medium"/>
      <family val="1"/>
      <charset val="128"/>
    </font>
    <font>
      <sz val="10.5"/>
      <name val="BIZ UD明朝 Medium"/>
      <family val="1"/>
      <charset val="128"/>
    </font>
    <font>
      <sz val="11"/>
      <color rgb="FF1F497D"/>
      <name val="BIZ UD明朝 Medium"/>
      <family val="1"/>
      <charset val="128"/>
    </font>
    <font>
      <b/>
      <sz val="20"/>
      <name val="ＭＳ Ｐゴシック"/>
      <family val="3"/>
      <charset val="128"/>
    </font>
    <font>
      <b/>
      <sz val="16"/>
      <name val="BIZ UDゴシック"/>
      <family val="3"/>
      <charset val="128"/>
    </font>
    <font>
      <u/>
      <sz val="11"/>
      <name val="BIZ UD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double">
        <color indexed="64"/>
      </top>
      <bottom/>
      <diagonal style="dotted">
        <color indexed="64"/>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uble">
        <color indexed="64"/>
      </bottom>
      <diagonal style="thin">
        <color indexed="64"/>
      </diagonal>
    </border>
    <border diagonalUp="1" diagonalDown="1">
      <left style="thin">
        <color indexed="64"/>
      </left>
      <right style="thin">
        <color indexed="64"/>
      </right>
      <top/>
      <bottom style="double">
        <color indexed="64"/>
      </bottom>
      <diagonal style="thin">
        <color indexed="64"/>
      </diagonal>
    </border>
    <border diagonalUp="1" diagonalDown="1">
      <left style="thin">
        <color indexed="64"/>
      </left>
      <right style="thin">
        <color indexed="64"/>
      </right>
      <top style="double">
        <color indexed="64"/>
      </top>
      <bottom/>
      <diagonal style="thin">
        <color indexed="64"/>
      </diagonal>
    </border>
    <border diagonalUp="1" diagonalDown="1">
      <left style="thin">
        <color indexed="64"/>
      </left>
      <right style="thin">
        <color indexed="64"/>
      </right>
      <top style="double">
        <color indexed="64"/>
      </top>
      <bottom style="thin">
        <color indexed="64"/>
      </bottom>
      <diagonal style="thin">
        <color indexed="64"/>
      </diagonal>
    </border>
    <border diagonalUp="1" diagonalDown="1">
      <left style="thin">
        <color indexed="64"/>
      </left>
      <right/>
      <top style="double">
        <color indexed="64"/>
      </top>
      <bottom style="thin">
        <color indexed="64"/>
      </bottom>
      <diagonal style="thin">
        <color indexed="64"/>
      </diagonal>
    </border>
    <border diagonalUp="1" diagonalDown="1">
      <left/>
      <right style="thin">
        <color indexed="64"/>
      </right>
      <top style="double">
        <color indexed="64"/>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style="thin">
        <color indexed="64"/>
      </top>
      <bottom style="double">
        <color indexed="64"/>
      </bottom>
      <diagonal style="thin">
        <color indexed="64"/>
      </diagonal>
    </border>
    <border diagonalUp="1" diagonalDown="1">
      <left/>
      <right/>
      <top style="thin">
        <color indexed="64"/>
      </top>
      <bottom style="double">
        <color indexed="64"/>
      </bottom>
      <diagonal style="thin">
        <color indexed="64"/>
      </diagonal>
    </border>
    <border diagonalUp="1" diagonalDown="1">
      <left/>
      <right style="thin">
        <color indexed="64"/>
      </right>
      <top style="thin">
        <color indexed="64"/>
      </top>
      <bottom style="double">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828">
    <xf numFmtId="0" fontId="0" fillId="0" borderId="0" xfId="0">
      <alignment vertical="center"/>
    </xf>
    <xf numFmtId="0" fontId="3" fillId="0" borderId="0" xfId="4" applyFont="1" applyProtection="1">
      <alignment vertical="center"/>
      <protection locked="0"/>
    </xf>
    <xf numFmtId="0" fontId="6" fillId="0" borderId="0" xfId="4" applyFont="1" applyAlignment="1" applyProtection="1">
      <alignment horizontal="left" vertical="center"/>
      <protection locked="0"/>
    </xf>
    <xf numFmtId="0" fontId="6" fillId="0" borderId="39" xfId="4" applyFont="1" applyBorder="1" applyAlignment="1" applyProtection="1">
      <alignment horizontal="left" vertical="center"/>
      <protection locked="0"/>
    </xf>
    <xf numFmtId="0" fontId="6" fillId="0" borderId="0" xfId="4" applyFont="1" applyAlignment="1" applyProtection="1">
      <alignment horizontal="center" vertical="center" textRotation="255"/>
      <protection locked="0"/>
    </xf>
    <xf numFmtId="0" fontId="11" fillId="0" borderId="0" xfId="4" applyFont="1" applyAlignment="1" applyProtection="1">
      <alignment horizontal="left" vertical="center"/>
      <protection locked="0"/>
    </xf>
    <xf numFmtId="0" fontId="6" fillId="0" borderId="44" xfId="4" applyFont="1" applyBorder="1" applyAlignment="1" applyProtection="1">
      <alignment horizontal="left" vertical="center"/>
      <protection locked="0"/>
    </xf>
    <xf numFmtId="0" fontId="11" fillId="0" borderId="39" xfId="4" applyFont="1" applyBorder="1" applyAlignment="1" applyProtection="1">
      <alignment horizontal="left" vertical="center"/>
      <protection locked="0"/>
    </xf>
    <xf numFmtId="0" fontId="6" fillId="0" borderId="0" xfId="4" applyFont="1" applyAlignment="1" applyProtection="1">
      <alignment horizontal="right" vertical="top" wrapText="1"/>
      <protection locked="0"/>
    </xf>
    <xf numFmtId="0" fontId="6" fillId="0" borderId="4" xfId="4" applyFont="1" applyBorder="1" applyAlignment="1" applyProtection="1">
      <alignment vertical="center" textRotation="255" wrapText="1"/>
      <protection locked="0"/>
    </xf>
    <xf numFmtId="0" fontId="6" fillId="0" borderId="0" xfId="4" applyFont="1" applyAlignment="1" applyProtection="1">
      <alignment vertical="center" textRotation="255" wrapText="1"/>
      <protection locked="0"/>
    </xf>
    <xf numFmtId="0" fontId="6" fillId="0" borderId="0" xfId="4" applyFont="1" applyAlignment="1" applyProtection="1">
      <alignment vertical="center" textRotation="255"/>
      <protection locked="0"/>
    </xf>
    <xf numFmtId="0" fontId="6" fillId="0" borderId="4" xfId="4" applyFont="1" applyBorder="1" applyAlignment="1" applyProtection="1">
      <alignment vertical="center" textRotation="255"/>
      <protection locked="0"/>
    </xf>
    <xf numFmtId="0" fontId="3" fillId="0" borderId="4" xfId="4" applyFont="1" applyBorder="1" applyProtection="1">
      <alignment vertical="center"/>
      <protection locked="0"/>
    </xf>
    <xf numFmtId="0" fontId="18" fillId="0" borderId="45" xfId="4" applyFont="1" applyBorder="1" applyAlignment="1" applyProtection="1">
      <alignment horizontal="left" vertical="center"/>
      <protection locked="0"/>
    </xf>
    <xf numFmtId="0" fontId="18"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10" fillId="0" borderId="39" xfId="4" applyFont="1" applyBorder="1" applyProtection="1">
      <alignment vertical="center"/>
      <protection locked="0"/>
    </xf>
    <xf numFmtId="0" fontId="6" fillId="0" borderId="39" xfId="4" applyFont="1" applyBorder="1" applyAlignment="1" applyProtection="1">
      <alignment horizontal="right" vertical="top" wrapText="1"/>
      <protection locked="0"/>
    </xf>
    <xf numFmtId="0" fontId="7" fillId="0" borderId="0" xfId="4" applyFont="1" applyAlignment="1" applyProtection="1">
      <alignment vertical="top" wrapText="1"/>
      <protection locked="0"/>
    </xf>
    <xf numFmtId="0" fontId="3" fillId="0" borderId="39" xfId="4" applyFont="1" applyBorder="1" applyProtection="1">
      <alignment vertical="center"/>
      <protection locked="0"/>
    </xf>
    <xf numFmtId="0" fontId="3" fillId="0" borderId="31" xfId="4" applyFont="1" applyBorder="1" applyProtection="1">
      <alignment vertical="center"/>
      <protection locked="0"/>
    </xf>
    <xf numFmtId="0" fontId="12" fillId="0" borderId="0" xfId="4" applyFont="1" applyProtection="1">
      <alignment vertical="center"/>
      <protection locked="0"/>
    </xf>
    <xf numFmtId="0" fontId="13" fillId="0" borderId="0" xfId="4" applyFont="1" applyProtection="1">
      <alignment vertical="center"/>
      <protection locked="0"/>
    </xf>
    <xf numFmtId="0" fontId="14" fillId="0" borderId="0" xfId="4" applyFont="1" applyProtection="1">
      <alignment vertical="center"/>
      <protection locked="0"/>
    </xf>
    <xf numFmtId="0" fontId="14" fillId="0" borderId="0" xfId="4" applyFont="1" applyAlignment="1" applyProtection="1">
      <alignment horizontal="center" vertical="center"/>
      <protection locked="0"/>
    </xf>
    <xf numFmtId="0" fontId="15" fillId="0" borderId="0" xfId="4" applyFont="1" applyAlignment="1" applyProtection="1">
      <alignment horizontal="right" vertical="center"/>
      <protection locked="0"/>
    </xf>
    <xf numFmtId="0" fontId="16" fillId="0" borderId="12" xfId="4" applyFont="1" applyBorder="1" applyAlignment="1" applyProtection="1">
      <alignment horizontal="left" vertical="center"/>
      <protection locked="0"/>
    </xf>
    <xf numFmtId="0" fontId="16" fillId="0" borderId="4" xfId="4" applyFont="1" applyBorder="1" applyAlignment="1" applyProtection="1">
      <alignment horizontal="left" vertical="center"/>
      <protection locked="0"/>
    </xf>
    <xf numFmtId="0" fontId="16" fillId="0" borderId="0" xfId="4" applyFont="1" applyAlignment="1" applyProtection="1">
      <alignment horizontal="left" vertical="center"/>
      <protection locked="0"/>
    </xf>
    <xf numFmtId="0" fontId="16" fillId="0" borderId="40" xfId="4" applyFont="1" applyBorder="1" applyAlignment="1" applyProtection="1">
      <alignment horizontal="left" vertical="center"/>
      <protection locked="0"/>
    </xf>
    <xf numFmtId="0" fontId="16" fillId="0" borderId="4" xfId="4" quotePrefix="1" applyFont="1" applyBorder="1" applyAlignment="1" applyProtection="1">
      <alignment horizontal="left" vertical="center"/>
      <protection locked="0"/>
    </xf>
    <xf numFmtId="0" fontId="16" fillId="0" borderId="42" xfId="4" applyFont="1" applyBorder="1" applyAlignment="1" applyProtection="1">
      <alignment horizontal="left" vertical="center"/>
      <protection locked="0"/>
    </xf>
    <xf numFmtId="0" fontId="16" fillId="0" borderId="20" xfId="4" applyFont="1" applyBorder="1" applyAlignment="1" applyProtection="1">
      <alignment horizontal="left" vertical="center"/>
      <protection locked="0"/>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4" applyFont="1" applyAlignment="1" applyProtection="1">
      <alignment horizontal="left" vertical="center"/>
      <protection locked="0"/>
    </xf>
    <xf numFmtId="0" fontId="25" fillId="0" borderId="0" xfId="4" applyFont="1" applyAlignment="1" applyProtection="1">
      <alignment horizontal="left" vertical="center"/>
      <protection locked="0"/>
    </xf>
    <xf numFmtId="0" fontId="26" fillId="0" borderId="0" xfId="4" applyFont="1" applyAlignment="1" applyProtection="1">
      <alignment horizontal="left" vertical="center"/>
      <protection locked="0"/>
    </xf>
    <xf numFmtId="0" fontId="27" fillId="0" borderId="0" xfId="4" applyFont="1" applyAlignment="1" applyProtection="1">
      <alignment horizontal="left" vertical="center"/>
      <protection locked="0"/>
    </xf>
    <xf numFmtId="0" fontId="16" fillId="0" borderId="41" xfId="4" applyFont="1" applyBorder="1" applyAlignment="1" applyProtection="1">
      <alignment horizontal="right" vertical="top" wrapText="1"/>
      <protection locked="0"/>
    </xf>
    <xf numFmtId="0" fontId="16" fillId="0" borderId="43" xfId="4" applyFont="1" applyBorder="1" applyAlignment="1" applyProtection="1">
      <alignment horizontal="right" vertical="top" wrapText="1"/>
      <protection locked="0"/>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7" borderId="38" xfId="0" quotePrefix="1" applyFont="1" applyFill="1" applyBorder="1" applyProtection="1">
      <alignment vertical="center"/>
      <protection locked="0"/>
    </xf>
    <xf numFmtId="0" fontId="14" fillId="7" borderId="51" xfId="0" quotePrefix="1" applyFont="1" applyFill="1" applyBorder="1" applyProtection="1">
      <alignment vertical="center"/>
      <protection locked="0"/>
    </xf>
    <xf numFmtId="0" fontId="19" fillId="0" borderId="0" xfId="0" applyFont="1" applyProtection="1">
      <alignment vertical="center"/>
      <protection locked="0"/>
    </xf>
    <xf numFmtId="0" fontId="14" fillId="0" borderId="25" xfId="0" applyFont="1" applyBorder="1" applyProtection="1">
      <alignment vertical="center"/>
      <protection locked="0"/>
    </xf>
    <xf numFmtId="0" fontId="14" fillId="0" borderId="25" xfId="0" applyFont="1" applyBorder="1" applyAlignment="1" applyProtection="1">
      <alignment horizontal="left" vertical="center"/>
      <protection locked="0"/>
    </xf>
    <xf numFmtId="0" fontId="14" fillId="0" borderId="25" xfId="0" applyFont="1" applyBorder="1" applyAlignment="1" applyProtection="1">
      <alignment horizontal="left" vertical="center" wrapText="1"/>
      <protection locked="0"/>
    </xf>
    <xf numFmtId="0" fontId="14" fillId="0" borderId="22" xfId="0" applyFont="1" applyBorder="1" applyProtection="1">
      <alignment vertical="center"/>
      <protection locked="0"/>
    </xf>
    <xf numFmtId="0" fontId="14" fillId="0" borderId="15" xfId="0" applyFont="1" applyBorder="1" applyProtection="1">
      <alignment vertical="center"/>
      <protection locked="0"/>
    </xf>
    <xf numFmtId="0" fontId="14" fillId="0" borderId="31" xfId="0" applyFont="1" applyBorder="1" applyAlignment="1" applyProtection="1">
      <alignment horizontal="left" vertical="center" wrapText="1"/>
      <protection locked="0"/>
    </xf>
    <xf numFmtId="0" fontId="14" fillId="0" borderId="29" xfId="0" applyFont="1" applyBorder="1" applyProtection="1">
      <alignment vertical="center"/>
      <protection locked="0"/>
    </xf>
    <xf numFmtId="0" fontId="14" fillId="0" borderId="27" xfId="0" applyFont="1" applyBorder="1" applyAlignment="1" applyProtection="1">
      <alignment horizontal="right" vertical="center"/>
      <protection locked="0"/>
    </xf>
    <xf numFmtId="0" fontId="14" fillId="0" borderId="27" xfId="0" applyFont="1" applyBorder="1" applyAlignment="1" applyProtection="1">
      <alignment horizontal="left" vertical="center"/>
      <protection locked="0"/>
    </xf>
    <xf numFmtId="0" fontId="14" fillId="0" borderId="27" xfId="0" applyFont="1" applyBorder="1" applyProtection="1">
      <alignment vertical="center"/>
      <protection locked="0"/>
    </xf>
    <xf numFmtId="0" fontId="14" fillId="0" borderId="28" xfId="0" applyFont="1" applyBorder="1" applyProtection="1">
      <alignmen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14" fillId="6" borderId="48" xfId="0" applyFont="1" applyFill="1" applyBorder="1" applyAlignment="1" applyProtection="1">
      <alignment horizontal="right" vertical="center" wrapText="1"/>
      <protection locked="0"/>
    </xf>
    <xf numFmtId="0" fontId="14" fillId="0" borderId="22" xfId="0" applyFont="1" applyBorder="1" applyAlignment="1" applyProtection="1">
      <alignment horizontal="left" vertical="center"/>
      <protection locked="0"/>
    </xf>
    <xf numFmtId="0" fontId="30" fillId="0" borderId="50" xfId="0" applyFont="1" applyBorder="1" applyAlignment="1" applyProtection="1">
      <alignment horizontal="center" vertical="center"/>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0" fontId="31" fillId="0" borderId="22" xfId="0" applyFont="1" applyBorder="1" applyAlignment="1" applyProtection="1">
      <alignment vertical="center" wrapText="1"/>
      <protection locked="0"/>
    </xf>
    <xf numFmtId="0" fontId="31" fillId="0" borderId="0" xfId="0" applyFont="1" applyProtection="1">
      <alignment vertical="center"/>
      <protection locked="0"/>
    </xf>
    <xf numFmtId="0" fontId="14" fillId="0" borderId="0" xfId="0" quotePrefix="1" applyFont="1" applyAlignment="1" applyProtection="1">
      <alignment horizontal="left" vertical="center"/>
      <protection locked="0"/>
    </xf>
    <xf numFmtId="0" fontId="31" fillId="0" borderId="0" xfId="0" applyFont="1" applyAlignment="1" applyProtection="1">
      <alignment vertical="center" wrapText="1"/>
      <protection locked="0"/>
    </xf>
    <xf numFmtId="0" fontId="31" fillId="0" borderId="15" xfId="0" applyFont="1" applyBorder="1" applyAlignment="1" applyProtection="1">
      <alignment vertical="center" wrapText="1"/>
      <protection locked="0"/>
    </xf>
    <xf numFmtId="0" fontId="31" fillId="0" borderId="22" xfId="0" applyFont="1" applyBorder="1" applyProtection="1">
      <alignment vertical="center"/>
      <protection locked="0"/>
    </xf>
    <xf numFmtId="181" fontId="16" fillId="0" borderId="26" xfId="3" applyNumberFormat="1" applyFont="1" applyFill="1" applyBorder="1" applyAlignment="1" applyProtection="1">
      <alignment vertical="center" shrinkToFit="1"/>
      <protection locked="0"/>
    </xf>
    <xf numFmtId="0" fontId="31" fillId="0" borderId="22" xfId="0" applyFont="1" applyBorder="1" applyAlignment="1" applyProtection="1">
      <alignment horizontal="right" vertical="center" wrapText="1"/>
      <protection locked="0"/>
    </xf>
    <xf numFmtId="0" fontId="31" fillId="0" borderId="0" xfId="0" applyFont="1" applyAlignment="1" applyProtection="1">
      <alignment horizontal="right" vertical="center" wrapText="1"/>
      <protection locked="0"/>
    </xf>
    <xf numFmtId="0" fontId="14" fillId="0" borderId="22" xfId="0" quotePrefix="1" applyFont="1" applyBorder="1" applyAlignment="1" applyProtection="1">
      <alignment horizontal="left" vertical="center"/>
      <protection locked="0"/>
    </xf>
    <xf numFmtId="0" fontId="14" fillId="0" borderId="0" xfId="0" quotePrefix="1" applyFont="1" applyAlignment="1" applyProtection="1">
      <alignment horizontal="right" vertical="center"/>
      <protection locked="0"/>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0" fontId="32" fillId="0" borderId="22" xfId="0" applyFont="1" applyBorder="1" applyAlignment="1" applyProtection="1">
      <alignment vertical="top" wrapText="1"/>
      <protection locked="0"/>
    </xf>
    <xf numFmtId="0" fontId="32" fillId="0" borderId="0" xfId="0" applyFont="1" applyAlignment="1" applyProtection="1">
      <alignment vertical="top"/>
      <protection locked="0"/>
    </xf>
    <xf numFmtId="0" fontId="19" fillId="0" borderId="0" xfId="0" quotePrefix="1" applyFont="1" applyAlignment="1" applyProtection="1">
      <alignment vertical="top" wrapText="1"/>
      <protection locked="0"/>
    </xf>
    <xf numFmtId="0" fontId="19" fillId="0" borderId="15" xfId="0" quotePrefix="1" applyFont="1" applyBorder="1" applyAlignment="1" applyProtection="1">
      <alignment vertical="top" wrapText="1"/>
      <protection locked="0"/>
    </xf>
    <xf numFmtId="0" fontId="32" fillId="0" borderId="22" xfId="0" applyFont="1" applyBorder="1" applyAlignment="1" applyProtection="1">
      <alignment vertical="top"/>
      <protection locked="0"/>
    </xf>
    <xf numFmtId="0" fontId="14" fillId="0" borderId="22" xfId="0" applyFont="1" applyBorder="1" applyAlignment="1" applyProtection="1">
      <alignment vertical="center" wrapText="1"/>
      <protection locked="0"/>
    </xf>
    <xf numFmtId="0" fontId="14" fillId="0" borderId="0" xfId="0" quotePrefix="1" applyFont="1" applyAlignment="1" applyProtection="1">
      <alignment vertical="center" wrapText="1"/>
      <protection locked="0"/>
    </xf>
    <xf numFmtId="0" fontId="14" fillId="0" borderId="15" xfId="0" quotePrefix="1" applyFont="1" applyBorder="1" applyAlignment="1" applyProtection="1">
      <alignment vertical="center" wrapText="1"/>
      <protection locked="0"/>
    </xf>
    <xf numFmtId="0" fontId="14" fillId="0" borderId="22" xfId="0" quotePrefix="1" applyFont="1" applyBorder="1" applyAlignment="1" applyProtection="1">
      <alignment horizontal="right" vertical="center" wrapText="1"/>
      <protection locked="0"/>
    </xf>
    <xf numFmtId="0" fontId="14" fillId="0" borderId="24" xfId="0" quotePrefix="1" applyFont="1" applyBorder="1" applyAlignment="1" applyProtection="1">
      <alignment horizontal="right" vertical="center" wrapText="1"/>
      <protection locked="0"/>
    </xf>
    <xf numFmtId="0" fontId="14" fillId="0" borderId="8" xfId="0" applyFont="1" applyBorder="1" applyProtection="1">
      <alignment vertical="center"/>
      <protection locked="0"/>
    </xf>
    <xf numFmtId="0" fontId="14" fillId="0" borderId="8" xfId="0" quotePrefix="1" applyFont="1" applyBorder="1" applyAlignment="1" applyProtection="1">
      <alignment horizontal="left" vertical="center" wrapText="1"/>
      <protection locked="0"/>
    </xf>
    <xf numFmtId="0" fontId="14" fillId="0" borderId="0" xfId="0" quotePrefix="1" applyFont="1" applyAlignment="1" applyProtection="1">
      <alignment horizontal="right" vertical="center" wrapText="1"/>
      <protection locked="0"/>
    </xf>
    <xf numFmtId="0" fontId="14" fillId="0" borderId="0" xfId="0" applyFont="1" applyAlignment="1" applyProtection="1">
      <alignment vertical="center" wrapText="1"/>
      <protection locked="0"/>
    </xf>
    <xf numFmtId="0" fontId="33" fillId="0" borderId="0" xfId="0" applyFont="1" applyProtection="1">
      <alignment vertical="center"/>
      <protection locked="0"/>
    </xf>
    <xf numFmtId="0" fontId="14" fillId="0" borderId="0" xfId="0" applyFont="1" applyAlignment="1" applyProtection="1">
      <alignment horizontal="center" vertical="center" wrapText="1"/>
      <protection locked="0"/>
    </xf>
    <xf numFmtId="0" fontId="19" fillId="0" borderId="0" xfId="0" applyFont="1" applyAlignment="1" applyProtection="1">
      <alignment horizontal="right" vertical="center"/>
      <protection locked="0"/>
    </xf>
    <xf numFmtId="0" fontId="14" fillId="0" borderId="33" xfId="0" applyFont="1" applyBorder="1" applyAlignment="1" applyProtection="1">
      <alignment horizontal="center" vertical="center"/>
      <protection locked="0"/>
    </xf>
    <xf numFmtId="0" fontId="21" fillId="7" borderId="65" xfId="0" quotePrefix="1" applyFont="1" applyFill="1" applyBorder="1" applyProtection="1">
      <alignment vertical="center"/>
      <protection locked="0"/>
    </xf>
    <xf numFmtId="0" fontId="21" fillId="7" borderId="38" xfId="0" quotePrefix="1" applyFont="1" applyFill="1" applyBorder="1" applyProtection="1">
      <alignment vertical="center"/>
      <protection locked="0"/>
    </xf>
    <xf numFmtId="0" fontId="21" fillId="7" borderId="60" xfId="0" quotePrefix="1" applyFont="1" applyFill="1" applyBorder="1" applyProtection="1">
      <alignment vertical="center"/>
      <protection locked="0"/>
    </xf>
    <xf numFmtId="0" fontId="21" fillId="7" borderId="12" xfId="0" quotePrefix="1" applyFont="1" applyFill="1" applyBorder="1" applyProtection="1">
      <alignment vertical="center"/>
      <protection locked="0"/>
    </xf>
    <xf numFmtId="0" fontId="14" fillId="0" borderId="50" xfId="0" applyFont="1" applyBorder="1" applyAlignment="1" applyProtection="1">
      <alignment horizontal="center" vertical="center"/>
      <protection locked="0"/>
    </xf>
    <xf numFmtId="0" fontId="14" fillId="0" borderId="8" xfId="0" applyFont="1" applyBorder="1" applyAlignment="1" applyProtection="1">
      <alignment vertical="center" textRotation="255"/>
      <protection locked="0"/>
    </xf>
    <xf numFmtId="0" fontId="14" fillId="0" borderId="0" xfId="0" applyFont="1" applyAlignment="1" applyProtection="1">
      <alignment horizontal="center" vertical="center" textRotation="255"/>
      <protection locked="0"/>
    </xf>
    <xf numFmtId="2" fontId="14" fillId="0" borderId="0" xfId="0" applyNumberFormat="1" applyFont="1" applyAlignment="1" applyProtection="1">
      <alignment horizontal="center" vertical="center" wrapText="1"/>
      <protection locked="0"/>
    </xf>
    <xf numFmtId="12" fontId="14" fillId="0" borderId="0" xfId="0" applyNumberFormat="1" applyFont="1" applyAlignment="1" applyProtection="1">
      <alignment horizontal="center" vertical="center" wrapText="1"/>
      <protection locked="0"/>
    </xf>
    <xf numFmtId="178" fontId="14" fillId="0" borderId="0" xfId="0" applyNumberFormat="1" applyFont="1" applyAlignment="1">
      <alignment horizontal="center" vertical="center" wrapText="1"/>
    </xf>
    <xf numFmtId="184" fontId="14" fillId="0" borderId="0" xfId="0" applyNumberFormat="1" applyFont="1" applyAlignment="1">
      <alignment horizontal="center" vertical="center" wrapText="1"/>
    </xf>
    <xf numFmtId="178" fontId="14" fillId="0" borderId="0" xfId="0" applyNumberFormat="1" applyFont="1" applyAlignment="1" applyProtection="1">
      <alignment horizontal="center" vertical="center" wrapText="1"/>
      <protection locked="0"/>
    </xf>
    <xf numFmtId="184" fontId="14" fillId="0" borderId="0" xfId="0" applyNumberFormat="1" applyFont="1" applyAlignment="1" applyProtection="1">
      <alignment horizontal="center" vertical="center" wrapText="1"/>
      <protection locked="0"/>
    </xf>
    <xf numFmtId="0" fontId="14" fillId="0" borderId="15" xfId="0" applyFont="1" applyBorder="1" applyAlignment="1" applyProtection="1">
      <alignment vertical="center" wrapText="1"/>
      <protection locked="0"/>
    </xf>
    <xf numFmtId="0" fontId="14" fillId="0" borderId="15" xfId="0" applyFont="1" applyBorder="1" applyAlignment="1" applyProtection="1">
      <alignment horizontal="center" vertical="center" wrapText="1"/>
      <protection locked="0"/>
    </xf>
    <xf numFmtId="0" fontId="14" fillId="0" borderId="10" xfId="0" quotePrefix="1" applyFont="1" applyBorder="1" applyAlignment="1" applyProtection="1">
      <alignment horizontal="right" vertical="center" wrapText="1"/>
      <protection locked="0"/>
    </xf>
    <xf numFmtId="0" fontId="14" fillId="0" borderId="10" xfId="0" applyFont="1" applyBorder="1" applyAlignment="1" applyProtection="1">
      <alignment vertical="center" wrapText="1"/>
      <protection locked="0"/>
    </xf>
    <xf numFmtId="0" fontId="14" fillId="0" borderId="11" xfId="0" applyFont="1" applyBorder="1" applyAlignment="1" applyProtection="1">
      <alignment horizontal="center" vertical="center" wrapText="1"/>
      <protection locked="0"/>
    </xf>
    <xf numFmtId="0" fontId="14" fillId="0" borderId="0" xfId="0" applyFont="1" applyAlignment="1" applyProtection="1">
      <alignment horizontal="center" vertical="center" shrinkToFit="1"/>
      <protection locked="0"/>
    </xf>
    <xf numFmtId="0" fontId="20" fillId="0" borderId="0" xfId="0" applyFont="1" applyAlignment="1" applyProtection="1">
      <alignment vertical="center" wrapText="1"/>
      <protection locked="0"/>
    </xf>
    <xf numFmtId="180" fontId="20" fillId="0" borderId="0" xfId="3" applyNumberFormat="1" applyFont="1" applyBorder="1" applyAlignment="1" applyProtection="1">
      <alignment horizontal="center" vertical="center" shrinkToFit="1"/>
      <protection locked="0"/>
    </xf>
    <xf numFmtId="38" fontId="20" fillId="0" borderId="0" xfId="3" applyFont="1" applyBorder="1" applyAlignment="1" applyProtection="1">
      <alignment horizontal="right" vertical="center"/>
      <protection locked="0"/>
    </xf>
    <xf numFmtId="183" fontId="20" fillId="0" borderId="0" xfId="3" applyNumberFormat="1" applyFont="1" applyBorder="1" applyAlignment="1" applyProtection="1">
      <alignment horizontal="center" vertical="center"/>
      <protection locked="0"/>
    </xf>
    <xf numFmtId="181" fontId="20" fillId="0" borderId="0" xfId="3" applyNumberFormat="1" applyFont="1" applyBorder="1" applyAlignment="1" applyProtection="1">
      <alignment horizontal="center" vertical="center" shrinkToFit="1"/>
      <protection locked="0"/>
    </xf>
    <xf numFmtId="182" fontId="20" fillId="0" borderId="0" xfId="3" applyNumberFormat="1" applyFont="1" applyBorder="1" applyAlignment="1" applyProtection="1">
      <alignment horizontal="center" vertical="center"/>
      <protection locked="0"/>
    </xf>
    <xf numFmtId="0" fontId="34" fillId="0" borderId="0" xfId="0" applyFont="1">
      <alignment vertical="center"/>
    </xf>
    <xf numFmtId="0" fontId="33" fillId="0" borderId="0" xfId="0" applyFont="1">
      <alignment vertical="center"/>
    </xf>
    <xf numFmtId="0" fontId="23" fillId="0" borderId="12" xfId="0" applyFont="1" applyBorder="1">
      <alignment vertical="center"/>
    </xf>
    <xf numFmtId="0" fontId="35" fillId="0" borderId="0" xfId="0" applyFont="1">
      <alignment vertical="center"/>
    </xf>
    <xf numFmtId="0" fontId="21" fillId="0" borderId="16" xfId="0" applyFont="1" applyBorder="1" applyAlignment="1">
      <alignment horizontal="center" vertical="center" wrapText="1"/>
    </xf>
    <xf numFmtId="0" fontId="33" fillId="0" borderId="5"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33" fillId="0" borderId="3" xfId="0" applyFont="1" applyBorder="1" applyAlignment="1">
      <alignment vertical="center" shrinkToFit="1"/>
    </xf>
    <xf numFmtId="0" fontId="33" fillId="0" borderId="3" xfId="0" applyFont="1" applyBorder="1" applyAlignment="1">
      <alignment horizontal="center" vertical="center"/>
    </xf>
    <xf numFmtId="0" fontId="33" fillId="0" borderId="17" xfId="0" applyFont="1" applyBorder="1" applyAlignment="1">
      <alignment horizontal="center" vertical="center" textRotation="180"/>
    </xf>
    <xf numFmtId="0" fontId="33" fillId="0" borderId="17" xfId="0" applyFont="1" applyBorder="1" applyAlignment="1">
      <alignment horizontal="left" vertical="center"/>
    </xf>
    <xf numFmtId="0" fontId="33" fillId="0" borderId="2" xfId="0" applyFont="1" applyBorder="1" applyAlignment="1">
      <alignment horizontal="center" vertical="center" textRotation="255"/>
    </xf>
    <xf numFmtId="0" fontId="33" fillId="0" borderId="2" xfId="0" applyFont="1" applyBorder="1" applyAlignment="1">
      <alignment horizontal="center" vertical="center" wrapText="1"/>
    </xf>
    <xf numFmtId="0" fontId="33" fillId="0" borderId="13" xfId="0" applyFont="1" applyBorder="1" applyAlignment="1">
      <alignment horizontal="center" vertical="center" wrapText="1"/>
    </xf>
    <xf numFmtId="176" fontId="33" fillId="2" borderId="2" xfId="0" quotePrefix="1" applyNumberFormat="1" applyFont="1" applyFill="1" applyBorder="1" applyAlignment="1" applyProtection="1">
      <alignment horizontal="center" vertical="center" wrapText="1"/>
      <protection locked="0"/>
    </xf>
    <xf numFmtId="0" fontId="36" fillId="0" borderId="2" xfId="1" applyNumberFormat="1"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horizontal="center" vertical="center" wrapText="1"/>
    </xf>
    <xf numFmtId="176" fontId="33" fillId="0" borderId="2" xfId="1" applyNumberFormat="1" applyFont="1" applyBorder="1" applyAlignment="1">
      <alignment horizontal="center" vertical="center"/>
    </xf>
    <xf numFmtId="0" fontId="40" fillId="0" borderId="1" xfId="0" applyFont="1" applyBorder="1" applyAlignment="1">
      <alignment horizontal="center" vertical="center"/>
    </xf>
    <xf numFmtId="0" fontId="21" fillId="0" borderId="0" xfId="0" applyFont="1" applyAlignment="1">
      <alignment horizontal="center" vertical="center"/>
    </xf>
    <xf numFmtId="0" fontId="37" fillId="0" borderId="21" xfId="0" applyFont="1" applyBorder="1" applyAlignment="1">
      <alignment horizontal="right" vertical="center"/>
    </xf>
    <xf numFmtId="0" fontId="37" fillId="0" borderId="22" xfId="0" applyFont="1" applyBorder="1" applyAlignment="1">
      <alignment horizontal="right" vertical="center"/>
    </xf>
    <xf numFmtId="0" fontId="33" fillId="0" borderId="24" xfId="0" applyFont="1" applyBorder="1" applyAlignment="1">
      <alignment horizontal="right" vertical="center"/>
    </xf>
    <xf numFmtId="0" fontId="37" fillId="0" borderId="8" xfId="0" applyFont="1" applyBorder="1">
      <alignment vertical="center"/>
    </xf>
    <xf numFmtId="0" fontId="33" fillId="0" borderId="8" xfId="0" applyFont="1" applyBorder="1">
      <alignment vertical="center"/>
    </xf>
    <xf numFmtId="0" fontId="36" fillId="0" borderId="7" xfId="0" applyFont="1" applyBorder="1">
      <alignment vertical="center"/>
    </xf>
    <xf numFmtId="0" fontId="36" fillId="0" borderId="8" xfId="0" applyFont="1" applyBorder="1">
      <alignment vertical="center"/>
    </xf>
    <xf numFmtId="0" fontId="23" fillId="0" borderId="8" xfId="0" applyFont="1" applyBorder="1">
      <alignment vertical="center"/>
    </xf>
    <xf numFmtId="0" fontId="23" fillId="0" borderId="9" xfId="0" applyFont="1" applyBorder="1">
      <alignment vertical="center"/>
    </xf>
    <xf numFmtId="0" fontId="37" fillId="2" borderId="1" xfId="0" applyFont="1" applyFill="1" applyBorder="1">
      <alignment vertical="center"/>
    </xf>
    <xf numFmtId="0" fontId="37" fillId="3" borderId="1" xfId="0" applyFont="1" applyFill="1" applyBorder="1">
      <alignment vertical="center"/>
    </xf>
    <xf numFmtId="0" fontId="37" fillId="0" borderId="0" xfId="0" applyFont="1">
      <alignment vertical="center"/>
    </xf>
    <xf numFmtId="0" fontId="37" fillId="0" borderId="0" xfId="0" applyFont="1" applyAlignment="1">
      <alignment vertical="center" wrapText="1"/>
    </xf>
    <xf numFmtId="0" fontId="37" fillId="0" borderId="15" xfId="0" applyFont="1" applyBorder="1" applyAlignment="1">
      <alignment vertical="center" wrapText="1"/>
    </xf>
    <xf numFmtId="0" fontId="33" fillId="0" borderId="10" xfId="0" applyFont="1" applyBorder="1">
      <alignment vertical="center"/>
    </xf>
    <xf numFmtId="0" fontId="37" fillId="0" borderId="10" xfId="0" applyFont="1" applyBorder="1" applyAlignment="1">
      <alignment vertical="center" wrapText="1"/>
    </xf>
    <xf numFmtId="0" fontId="37" fillId="0" borderId="11"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xf>
    <xf numFmtId="0" fontId="12" fillId="0" borderId="0" xfId="0" applyFont="1" applyAlignment="1">
      <alignment horizontal="right" vertical="top"/>
    </xf>
    <xf numFmtId="0" fontId="33" fillId="0" borderId="2" xfId="0" quotePrefix="1"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176" fontId="21" fillId="0" borderId="5" xfId="0" quotePrefix="1" applyNumberFormat="1" applyFont="1" applyBorder="1" applyAlignment="1">
      <alignment horizontal="center" vertical="center" wrapText="1"/>
    </xf>
    <xf numFmtId="176" fontId="33" fillId="0" borderId="5" xfId="0" quotePrefix="1" applyNumberFormat="1" applyFont="1" applyBorder="1" applyAlignment="1">
      <alignment horizontal="center" vertical="center" wrapText="1"/>
    </xf>
    <xf numFmtId="0" fontId="23" fillId="0" borderId="95" xfId="1" applyNumberFormat="1" applyFont="1" applyFill="1" applyBorder="1" applyAlignment="1" applyProtection="1">
      <alignment horizontal="center" vertical="center"/>
    </xf>
    <xf numFmtId="0" fontId="23" fillId="0" borderId="5" xfId="0" applyFont="1" applyBorder="1" applyAlignment="1">
      <alignment vertical="center" wrapText="1"/>
    </xf>
    <xf numFmtId="176" fontId="21" fillId="0" borderId="2" xfId="0" quotePrefix="1" applyNumberFormat="1" applyFont="1" applyBorder="1" applyAlignment="1">
      <alignment horizontal="center" vertical="center" wrapText="1"/>
    </xf>
    <xf numFmtId="176" fontId="33" fillId="0" borderId="2" xfId="0" quotePrefix="1" applyNumberFormat="1" applyFont="1" applyBorder="1" applyAlignment="1">
      <alignment horizontal="center" vertical="center" wrapText="1"/>
    </xf>
    <xf numFmtId="0" fontId="23" fillId="0" borderId="94" xfId="1" applyNumberFormat="1" applyFont="1" applyFill="1" applyBorder="1" applyAlignment="1" applyProtection="1">
      <alignment horizontal="center" vertical="center"/>
    </xf>
    <xf numFmtId="0" fontId="42" fillId="0" borderId="0" xfId="0" applyFont="1" applyAlignment="1">
      <alignment horizontal="left" vertical="center"/>
    </xf>
    <xf numFmtId="179" fontId="43" fillId="0" borderId="2" xfId="1" applyNumberFormat="1" applyFont="1" applyFill="1" applyBorder="1" applyAlignment="1" applyProtection="1">
      <alignment horizontal="center" vertical="center" shrinkToFit="1"/>
    </xf>
    <xf numFmtId="0" fontId="21" fillId="0" borderId="1" xfId="0" applyFont="1" applyBorder="1" applyAlignment="1">
      <alignment horizontal="center" vertical="center" wrapText="1" shrinkToFit="1"/>
    </xf>
    <xf numFmtId="0" fontId="21" fillId="0" borderId="13" xfId="0"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21" fillId="0" borderId="19" xfId="1" quotePrefix="1" applyNumberFormat="1" applyFont="1" applyBorder="1" applyAlignment="1">
      <alignment horizontal="center" vertical="center" wrapText="1"/>
    </xf>
    <xf numFmtId="0" fontId="37" fillId="0" borderId="17" xfId="0" applyFont="1" applyBorder="1" applyAlignment="1">
      <alignment horizontal="left" vertical="center"/>
    </xf>
    <xf numFmtId="0" fontId="33" fillId="0" borderId="5" xfId="0" applyFont="1" applyBorder="1" applyAlignment="1">
      <alignment horizontal="center" vertical="center" wrapText="1"/>
    </xf>
    <xf numFmtId="0" fontId="36" fillId="0" borderId="20" xfId="1" applyNumberFormat="1" applyFont="1" applyBorder="1" applyAlignment="1">
      <alignment horizontal="center" vertical="center"/>
    </xf>
    <xf numFmtId="0" fontId="36" fillId="0" borderId="46" xfId="1" applyNumberFormat="1" applyFont="1" applyBorder="1" applyAlignment="1">
      <alignment horizontal="center" vertical="center"/>
    </xf>
    <xf numFmtId="0" fontId="36" fillId="0" borderId="1" xfId="1" applyNumberFormat="1" applyFont="1" applyBorder="1" applyAlignment="1">
      <alignment horizontal="center" vertical="center"/>
    </xf>
    <xf numFmtId="0" fontId="36" fillId="0" borderId="92" xfId="1" applyNumberFormat="1" applyFont="1" applyBorder="1" applyAlignment="1">
      <alignment horizontal="center" vertical="center"/>
    </xf>
    <xf numFmtId="176" fontId="33" fillId="0" borderId="31" xfId="1" applyNumberFormat="1" applyFont="1" applyBorder="1" applyAlignment="1">
      <alignment horizontal="center" vertical="center"/>
    </xf>
    <xf numFmtId="0" fontId="40" fillId="0" borderId="31" xfId="0" applyFont="1" applyBorder="1" applyAlignment="1">
      <alignment horizontal="center" vertical="center"/>
    </xf>
    <xf numFmtId="176" fontId="33" fillId="0" borderId="34" xfId="1" applyNumberFormat="1" applyFont="1" applyBorder="1" applyAlignment="1">
      <alignment horizontal="center" vertical="center"/>
    </xf>
    <xf numFmtId="0" fontId="44" fillId="0" borderId="1" xfId="0" applyFont="1" applyBorder="1" applyAlignment="1">
      <alignment horizontal="center" vertical="center"/>
    </xf>
    <xf numFmtId="0" fontId="40" fillId="0" borderId="18" xfId="0" applyFont="1" applyBorder="1" applyAlignment="1">
      <alignment horizontal="center" vertical="center"/>
    </xf>
    <xf numFmtId="0" fontId="37" fillId="0" borderId="0" xfId="0" applyFont="1" applyAlignment="1">
      <alignment horizontal="left" vertical="top" wrapText="1"/>
    </xf>
    <xf numFmtId="0" fontId="37" fillId="0" borderId="15" xfId="0" applyFont="1" applyBorder="1" applyAlignment="1">
      <alignment horizontal="left" vertical="top" wrapText="1"/>
    </xf>
    <xf numFmtId="0" fontId="37" fillId="0" borderId="0" xfId="0" applyFont="1" applyAlignment="1">
      <alignment vertical="top" wrapText="1"/>
    </xf>
    <xf numFmtId="0" fontId="37" fillId="0" borderId="15" xfId="0" applyFont="1" applyBorder="1" applyAlignment="1">
      <alignment vertical="top" wrapText="1"/>
    </xf>
    <xf numFmtId="0" fontId="37" fillId="0" borderId="10" xfId="0" applyFont="1" applyBorder="1" applyAlignment="1">
      <alignment vertical="top" wrapText="1"/>
    </xf>
    <xf numFmtId="0" fontId="37" fillId="0" borderId="11" xfId="0" applyFont="1" applyBorder="1" applyAlignment="1">
      <alignment vertical="top" wrapText="1"/>
    </xf>
    <xf numFmtId="0" fontId="14" fillId="0" borderId="0" xfId="0" applyFont="1">
      <alignment vertical="center"/>
    </xf>
    <xf numFmtId="0" fontId="14" fillId="0" borderId="0" xfId="0" applyFont="1" applyAlignment="1">
      <alignment horizontal="right" vertical="center"/>
    </xf>
    <xf numFmtId="0" fontId="45" fillId="0" borderId="0" xfId="0" applyFont="1">
      <alignment vertical="center"/>
    </xf>
    <xf numFmtId="0" fontId="14" fillId="0" borderId="0" xfId="0" quotePrefix="1" applyFont="1">
      <alignment vertical="center"/>
    </xf>
    <xf numFmtId="0" fontId="14" fillId="0" borderId="0" xfId="0" applyFont="1" applyAlignment="1">
      <alignment horizontal="center" vertical="center"/>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36" xfId="0" applyFont="1" applyBorder="1" applyAlignment="1" applyProtection="1">
      <alignment horizontal="left" vertical="center" wrapText="1"/>
      <protection locked="0"/>
    </xf>
    <xf numFmtId="0" fontId="14" fillId="0" borderId="6" xfId="0" quotePrefix="1" applyFont="1" applyBorder="1" applyAlignment="1" applyProtection="1">
      <alignment vertical="center" wrapText="1"/>
      <protection locked="0"/>
    </xf>
    <xf numFmtId="0" fontId="38" fillId="0" borderId="3" xfId="0" applyFont="1" applyBorder="1" applyAlignment="1">
      <alignment horizontal="center" vertical="center"/>
    </xf>
    <xf numFmtId="0" fontId="23" fillId="0" borderId="113" xfId="0" applyFont="1" applyBorder="1" applyAlignment="1">
      <alignment horizontal="center" vertical="center"/>
    </xf>
    <xf numFmtId="0" fontId="23" fillId="0" borderId="106" xfId="0" applyFont="1" applyBorder="1" applyAlignment="1">
      <alignment horizontal="center" vertical="center"/>
    </xf>
    <xf numFmtId="0" fontId="23" fillId="0" borderId="104" xfId="0" applyFont="1" applyBorder="1" applyAlignment="1">
      <alignment horizontal="center" vertical="center"/>
    </xf>
    <xf numFmtId="0" fontId="33" fillId="9" borderId="1" xfId="0" applyFont="1" applyFill="1" applyBorder="1" applyAlignment="1">
      <alignment horizontal="center" vertical="center" wrapText="1"/>
    </xf>
    <xf numFmtId="0" fontId="21" fillId="0" borderId="0" xfId="0" applyFont="1" applyAlignment="1">
      <alignment horizontal="center" vertical="center"/>
    </xf>
    <xf numFmtId="0" fontId="23" fillId="0" borderId="6"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2" xfId="0" applyFont="1" applyBorder="1" applyAlignment="1">
      <alignment horizontal="center" vertical="center" wrapText="1"/>
    </xf>
    <xf numFmtId="0" fontId="33" fillId="0" borderId="1" xfId="0" applyFont="1" applyBorder="1" applyAlignment="1">
      <alignment horizontal="center" vertical="center"/>
    </xf>
    <xf numFmtId="0" fontId="33" fillId="0" borderId="3" xfId="0" applyFont="1" applyBorder="1" applyAlignment="1">
      <alignment horizontal="center" vertical="center" wrapText="1"/>
    </xf>
    <xf numFmtId="0" fontId="33" fillId="0" borderId="3" xfId="0" applyFont="1" applyBorder="1" applyAlignment="1">
      <alignment horizontal="center" vertical="center"/>
    </xf>
    <xf numFmtId="0" fontId="33" fillId="0" borderId="2" xfId="0" applyFont="1" applyBorder="1" applyAlignment="1">
      <alignment horizontal="center" vertical="center"/>
    </xf>
    <xf numFmtId="0" fontId="23" fillId="0" borderId="1" xfId="0" applyFont="1" applyBorder="1" applyAlignment="1">
      <alignment vertical="center" wrapText="1"/>
    </xf>
    <xf numFmtId="0" fontId="49"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right" vertical="center"/>
    </xf>
    <xf numFmtId="0" fontId="21" fillId="0" borderId="13" xfId="1" quotePrefix="1" applyNumberFormat="1" applyFont="1" applyFill="1" applyBorder="1" applyAlignment="1" applyProtection="1">
      <alignment horizontal="center" vertical="center" wrapText="1"/>
    </xf>
    <xf numFmtId="177" fontId="33" fillId="0" borderId="17" xfId="0" applyNumberFormat="1" applyFont="1" applyBorder="1" applyAlignment="1">
      <alignment horizontal="center" vertical="center" wrapText="1"/>
    </xf>
    <xf numFmtId="0" fontId="33" fillId="0" borderId="46" xfId="0" applyFont="1" applyBorder="1" applyAlignment="1">
      <alignment horizontal="center" vertical="center"/>
    </xf>
    <xf numFmtId="0" fontId="33" fillId="0" borderId="1" xfId="0" quotePrefix="1" applyFont="1" applyBorder="1" applyAlignment="1">
      <alignment horizontal="center" vertical="center"/>
    </xf>
    <xf numFmtId="0" fontId="33" fillId="0" borderId="17" xfId="0" applyFont="1" applyBorder="1" applyAlignment="1">
      <alignment horizontal="center" vertical="center"/>
    </xf>
    <xf numFmtId="0" fontId="23" fillId="0" borderId="116" xfId="0" applyFont="1" applyBorder="1" applyAlignment="1">
      <alignment horizontal="center" vertical="center"/>
    </xf>
    <xf numFmtId="0" fontId="33" fillId="0" borderId="106" xfId="0" applyFont="1" applyBorder="1" applyAlignment="1">
      <alignment horizontal="center" vertical="center" wrapText="1"/>
    </xf>
    <xf numFmtId="0" fontId="33" fillId="0" borderId="107" xfId="0" applyFont="1" applyBorder="1" applyAlignment="1">
      <alignment horizontal="center" vertical="center" wrapText="1"/>
    </xf>
    <xf numFmtId="0" fontId="23" fillId="0" borderId="117"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3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xf numFmtId="0" fontId="23" fillId="0" borderId="122" xfId="0" applyFont="1" applyBorder="1" applyAlignment="1">
      <alignment horizontal="center" vertical="center"/>
    </xf>
    <xf numFmtId="0" fontId="33" fillId="0" borderId="110" xfId="0" applyFont="1" applyBorder="1" applyAlignment="1">
      <alignment horizontal="center" vertical="center"/>
    </xf>
    <xf numFmtId="176" fontId="33" fillId="0" borderId="2" xfId="1" applyNumberFormat="1" applyFont="1" applyFill="1" applyBorder="1" applyAlignment="1" applyProtection="1">
      <alignment horizontal="center" vertical="center"/>
    </xf>
    <xf numFmtId="0" fontId="50"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51" fillId="0" borderId="0" xfId="2" applyFont="1" applyFill="1" applyAlignment="1" applyProtection="1">
      <alignment horizontal="right" vertical="center"/>
    </xf>
    <xf numFmtId="0" fontId="21" fillId="0" borderId="0" xfId="1" applyNumberFormat="1" applyFont="1" applyFill="1" applyBorder="1" applyAlignment="1" applyProtection="1">
      <alignment vertical="center"/>
    </xf>
    <xf numFmtId="0" fontId="23" fillId="0" borderId="6" xfId="0" applyFont="1" applyBorder="1" applyAlignment="1">
      <alignment horizontal="center" vertical="center"/>
    </xf>
    <xf numFmtId="0" fontId="23" fillId="0" borderId="52" xfId="0" applyFont="1" applyBorder="1" applyAlignment="1">
      <alignment horizontal="center" vertical="center"/>
    </xf>
    <xf numFmtId="0" fontId="23" fillId="0" borderId="105" xfId="0" quotePrefix="1" applyFont="1" applyBorder="1" applyAlignment="1">
      <alignment horizontal="center" vertical="center" wrapText="1"/>
    </xf>
    <xf numFmtId="0" fontId="23" fillId="0" borderId="107" xfId="0" quotePrefix="1" applyFont="1" applyBorder="1" applyAlignment="1">
      <alignment horizontal="center" vertical="center" wrapText="1"/>
    </xf>
    <xf numFmtId="0" fontId="23" fillId="0" borderId="106" xfId="0" quotePrefix="1" applyFont="1" applyBorder="1" applyAlignment="1">
      <alignment horizontal="center" vertical="center" wrapText="1"/>
    </xf>
    <xf numFmtId="0" fontId="23"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wrapText="1"/>
    </xf>
    <xf numFmtId="0" fontId="23" fillId="0" borderId="3" xfId="0" applyFont="1" applyBorder="1" applyAlignment="1">
      <alignment horizontal="left" vertical="center" indent="1"/>
    </xf>
    <xf numFmtId="0" fontId="23" fillId="0" borderId="2" xfId="0" applyFont="1" applyBorder="1" applyAlignment="1">
      <alignment horizontal="left" vertical="center" indent="1"/>
    </xf>
    <xf numFmtId="0" fontId="23" fillId="0" borderId="3" xfId="0" applyFont="1" applyBorder="1" applyAlignment="1">
      <alignment horizontal="left" vertical="center" wrapText="1" indent="1"/>
    </xf>
    <xf numFmtId="0" fontId="33" fillId="0" borderId="108" xfId="0" applyFont="1" applyBorder="1" applyAlignment="1">
      <alignment horizontal="center" vertical="center" wrapText="1"/>
    </xf>
    <xf numFmtId="0" fontId="33" fillId="0" borderId="109"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3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05" xfId="0" quotePrefix="1" applyFont="1" applyBorder="1" applyAlignment="1">
      <alignment horizontal="left" vertical="center" wrapText="1"/>
    </xf>
    <xf numFmtId="0" fontId="23" fillId="0" borderId="107" xfId="0" quotePrefix="1" applyFont="1" applyBorder="1" applyAlignment="1">
      <alignment horizontal="left" vertical="center" wrapText="1"/>
    </xf>
    <xf numFmtId="0" fontId="23" fillId="0" borderId="106" xfId="0" quotePrefix="1" applyFont="1" applyBorder="1" applyAlignment="1">
      <alignment horizontal="left" vertical="center" wrapText="1"/>
    </xf>
    <xf numFmtId="0" fontId="23" fillId="0" borderId="105" xfId="0" applyFont="1" applyBorder="1" applyAlignment="1">
      <alignment horizontal="center" vertical="center" textRotation="255" wrapText="1"/>
    </xf>
    <xf numFmtId="0" fontId="23" fillId="0" borderId="107" xfId="0" applyFont="1" applyBorder="1" applyAlignment="1">
      <alignment horizontal="center" vertical="center" textRotation="255" wrapText="1"/>
    </xf>
    <xf numFmtId="0" fontId="23" fillId="0" borderId="111" xfId="0" applyFont="1" applyBorder="1" applyAlignment="1">
      <alignment horizontal="center" vertical="center" textRotation="255" wrapText="1"/>
    </xf>
    <xf numFmtId="0" fontId="23" fillId="0" borderId="46" xfId="0" applyFont="1" applyBorder="1" applyAlignment="1">
      <alignment horizontal="center" vertical="center" textRotation="255"/>
    </xf>
    <xf numFmtId="0" fontId="23" fillId="0" borderId="17" xfId="0" applyFont="1" applyBorder="1" applyAlignment="1">
      <alignment horizontal="center" vertical="center" textRotation="255"/>
    </xf>
    <xf numFmtId="0" fontId="23" fillId="0" borderId="16" xfId="0" applyFont="1" applyBorder="1" applyAlignment="1">
      <alignment horizontal="center" vertical="center" textRotation="255"/>
    </xf>
    <xf numFmtId="0" fontId="23" fillId="0" borderId="112" xfId="0" applyFont="1" applyBorder="1" applyAlignment="1">
      <alignment horizontal="center" vertical="center" textRotation="255" wrapText="1"/>
    </xf>
    <xf numFmtId="0" fontId="23" fillId="0" borderId="106" xfId="0" applyFont="1" applyBorder="1" applyAlignment="1">
      <alignment horizontal="center" vertical="center" textRotation="255" wrapText="1"/>
    </xf>
    <xf numFmtId="0" fontId="23" fillId="0" borderId="112" xfId="0" quotePrefix="1" applyFont="1" applyBorder="1" applyAlignment="1">
      <alignment horizontal="center" vertical="center" wrapText="1"/>
    </xf>
    <xf numFmtId="0" fontId="23" fillId="0" borderId="17" xfId="0" quotePrefix="1" applyFont="1" applyBorder="1" applyAlignment="1">
      <alignment horizontal="center" vertical="center" textRotation="255" wrapText="1"/>
    </xf>
    <xf numFmtId="0" fontId="23" fillId="0" borderId="2" xfId="0" quotePrefix="1" applyFont="1" applyBorder="1" applyAlignment="1">
      <alignment horizontal="center" vertical="center" textRotation="255" wrapText="1"/>
    </xf>
    <xf numFmtId="0" fontId="23" fillId="0" borderId="17" xfId="0" applyFont="1" applyBorder="1" applyAlignment="1">
      <alignment horizontal="center" vertical="center" wrapText="1"/>
    </xf>
    <xf numFmtId="0" fontId="23" fillId="0" borderId="23" xfId="0" applyFont="1" applyBorder="1" applyAlignment="1">
      <alignment horizontal="center" vertical="center"/>
    </xf>
    <xf numFmtId="0" fontId="23" fillId="0" borderId="31" xfId="0" applyFont="1" applyBorder="1" applyAlignment="1">
      <alignment horizontal="center" vertical="center"/>
    </xf>
    <xf numFmtId="0" fontId="23" fillId="0" borderId="34" xfId="0" applyFont="1" applyBorder="1" applyAlignment="1">
      <alignment horizontal="center" vertical="center"/>
    </xf>
    <xf numFmtId="0" fontId="23" fillId="0" borderId="2" xfId="0" quotePrefix="1" applyFont="1" applyBorder="1" applyAlignment="1">
      <alignment horizontal="center" vertical="center"/>
    </xf>
    <xf numFmtId="0" fontId="23" fillId="0" borderId="2" xfId="0" quotePrefix="1" applyFont="1" applyBorder="1" applyAlignment="1">
      <alignment horizontal="center" vertical="center" wrapText="1"/>
    </xf>
    <xf numFmtId="0" fontId="23" fillId="0" borderId="20" xfId="0" applyFont="1" applyBorder="1" applyAlignment="1">
      <alignment horizontal="center" vertical="center"/>
    </xf>
    <xf numFmtId="0" fontId="23" fillId="0" borderId="12" xfId="0" applyFont="1" applyBorder="1" applyAlignment="1">
      <alignment horizontal="center" vertical="center"/>
    </xf>
    <xf numFmtId="0" fontId="23" fillId="0" borderId="33" xfId="0" applyFont="1" applyBorder="1" applyAlignment="1">
      <alignment horizontal="center" vertical="center"/>
    </xf>
    <xf numFmtId="0" fontId="23" fillId="0" borderId="25" xfId="0" applyFont="1" applyBorder="1" applyAlignment="1">
      <alignment horizontal="center" vertical="center"/>
    </xf>
    <xf numFmtId="0" fontId="23" fillId="0" borderId="17" xfId="0" applyFont="1" applyBorder="1" applyAlignment="1">
      <alignment horizontal="center" vertical="center" textRotation="255" wrapText="1"/>
    </xf>
    <xf numFmtId="0" fontId="23" fillId="0" borderId="46" xfId="0" quotePrefix="1" applyFont="1" applyBorder="1" applyAlignment="1">
      <alignment horizontal="center" vertical="center" wrapText="1"/>
    </xf>
    <xf numFmtId="0" fontId="23" fillId="0" borderId="17" xfId="0" quotePrefix="1" applyFont="1" applyBorder="1" applyAlignment="1">
      <alignment horizontal="center" vertical="center" wrapText="1"/>
    </xf>
    <xf numFmtId="0" fontId="23" fillId="0" borderId="17" xfId="0" applyFont="1" applyBorder="1" applyAlignment="1">
      <alignment horizontal="left" vertical="center" wrapText="1" indent="1"/>
    </xf>
    <xf numFmtId="0" fontId="23" fillId="0" borderId="2" xfId="0" applyFont="1" applyBorder="1" applyAlignment="1">
      <alignment horizontal="left" vertical="center" wrapText="1" indent="1"/>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4" xfId="0" applyFont="1" applyBorder="1" applyAlignment="1">
      <alignment horizontal="center" vertical="center"/>
    </xf>
    <xf numFmtId="0" fontId="23" fillId="0" borderId="39" xfId="0" applyFont="1" applyBorder="1" applyAlignment="1">
      <alignment horizontal="center" vertical="center"/>
    </xf>
    <xf numFmtId="0" fontId="23" fillId="0" borderId="19" xfId="0" applyFont="1" applyBorder="1" applyAlignment="1">
      <alignment horizontal="center" vertical="center"/>
    </xf>
    <xf numFmtId="0" fontId="23" fillId="0" borderId="53" xfId="0" applyFont="1" applyBorder="1" applyAlignment="1">
      <alignment horizontal="center" vertical="center"/>
    </xf>
    <xf numFmtId="0" fontId="23" fillId="8" borderId="1"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52" xfId="0" applyFont="1" applyBorder="1" applyAlignment="1">
      <alignment horizontal="center" vertical="center" wrapText="1"/>
    </xf>
    <xf numFmtId="0" fontId="23" fillId="8" borderId="46" xfId="0" applyFont="1" applyFill="1" applyBorder="1" applyAlignment="1">
      <alignment horizontal="center" vertical="center"/>
    </xf>
    <xf numFmtId="0" fontId="23" fillId="8" borderId="17" xfId="0" applyFont="1" applyFill="1" applyBorder="1" applyAlignment="1">
      <alignment horizontal="center" vertical="center"/>
    </xf>
    <xf numFmtId="0" fontId="23" fillId="0" borderId="46" xfId="0" quotePrefix="1" applyFont="1" applyBorder="1" applyAlignment="1">
      <alignment horizontal="center" vertical="center" textRotation="255" wrapText="1"/>
    </xf>
    <xf numFmtId="0" fontId="23" fillId="0" borderId="3" xfId="0" quotePrefix="1" applyFont="1" applyBorder="1" applyAlignment="1">
      <alignment horizontal="center" vertical="center" textRotation="255" wrapText="1"/>
    </xf>
    <xf numFmtId="0" fontId="23" fillId="0" borderId="27" xfId="0" applyFont="1" applyBorder="1" applyAlignment="1">
      <alignment horizontal="center" vertical="center"/>
    </xf>
    <xf numFmtId="0" fontId="23" fillId="0" borderId="14"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46" xfId="0" applyFont="1" applyBorder="1" applyAlignment="1">
      <alignment horizontal="center" vertical="center" textRotation="255" wrapText="1"/>
    </xf>
    <xf numFmtId="0" fontId="23" fillId="0" borderId="2" xfId="0" applyFont="1" applyBorder="1" applyAlignment="1">
      <alignment horizontal="center" vertical="center" textRotation="255" wrapText="1"/>
    </xf>
    <xf numFmtId="0" fontId="23" fillId="8" borderId="3"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0" borderId="34" xfId="0" applyFont="1" applyBorder="1" applyAlignment="1">
      <alignment horizontal="left" vertical="center" wrapText="1"/>
    </xf>
    <xf numFmtId="0" fontId="23" fillId="0" borderId="39" xfId="0" applyFont="1" applyBorder="1" applyAlignment="1">
      <alignment horizontal="left" vertical="center" wrapText="1"/>
    </xf>
    <xf numFmtId="0" fontId="23" fillId="0" borderId="4" xfId="0" quotePrefix="1" applyFont="1" applyBorder="1" applyAlignment="1">
      <alignment horizontal="center" vertical="center" wrapText="1"/>
    </xf>
    <xf numFmtId="0" fontId="23" fillId="0" borderId="1" xfId="0" applyFont="1" applyBorder="1" applyAlignment="1">
      <alignment horizontal="center" vertical="center"/>
    </xf>
    <xf numFmtId="0" fontId="23" fillId="0" borderId="6" xfId="0" quotePrefix="1" applyFont="1" applyBorder="1" applyAlignment="1">
      <alignment horizontal="center" vertical="center" wrapText="1"/>
    </xf>
    <xf numFmtId="0" fontId="23" fillId="0" borderId="3" xfId="0" applyFont="1" applyBorder="1" applyAlignment="1">
      <alignment horizontal="left" vertical="center" wrapText="1"/>
    </xf>
    <xf numFmtId="0" fontId="23" fillId="0" borderId="17" xfId="0" applyFont="1" applyBorder="1" applyAlignment="1">
      <alignment horizontal="left" vertical="center" wrapText="1"/>
    </xf>
    <xf numFmtId="0" fontId="23" fillId="0" borderId="2" xfId="0" applyFont="1" applyBorder="1" applyAlignment="1">
      <alignment horizontal="left" vertical="center" wrapText="1"/>
    </xf>
    <xf numFmtId="0" fontId="23" fillId="0" borderId="44" xfId="0" applyFont="1" applyBorder="1" applyAlignment="1">
      <alignment horizontal="left" vertical="center" wrapText="1"/>
    </xf>
    <xf numFmtId="0" fontId="33" fillId="8" borderId="3" xfId="0" applyFont="1" applyFill="1" applyBorder="1" applyAlignment="1">
      <alignment horizontal="center" vertical="center"/>
    </xf>
    <xf numFmtId="0" fontId="33" fillId="8" borderId="17" xfId="0" applyFont="1" applyFill="1" applyBorder="1" applyAlignment="1">
      <alignment horizontal="center" vertical="center"/>
    </xf>
    <xf numFmtId="0" fontId="23" fillId="0" borderId="3" xfId="0" applyFont="1" applyBorder="1" applyAlignment="1">
      <alignment vertical="center" wrapText="1"/>
    </xf>
    <xf numFmtId="0" fontId="23" fillId="0" borderId="2" xfId="0" applyFont="1" applyBorder="1" applyAlignment="1">
      <alignment vertical="center" wrapText="1"/>
    </xf>
    <xf numFmtId="0" fontId="33" fillId="0" borderId="1" xfId="0" applyFont="1" applyBorder="1" applyAlignment="1">
      <alignment horizontal="center" vertical="center"/>
    </xf>
    <xf numFmtId="0" fontId="23" fillId="0" borderId="33" xfId="0" applyFont="1" applyBorder="1" applyAlignment="1">
      <alignment horizontal="left" vertical="center" wrapText="1"/>
    </xf>
    <xf numFmtId="0" fontId="23" fillId="8" borderId="39" xfId="0" applyFont="1" applyFill="1" applyBorder="1" applyAlignment="1">
      <alignment horizontal="left" vertical="center" wrapText="1"/>
    </xf>
    <xf numFmtId="0" fontId="23" fillId="8" borderId="33" xfId="0" quotePrefix="1" applyFont="1" applyFill="1" applyBorder="1" applyAlignment="1">
      <alignment horizontal="left" vertical="center" wrapText="1"/>
    </xf>
    <xf numFmtId="0" fontId="33" fillId="8" borderId="46" xfId="0" applyFont="1" applyFill="1" applyBorder="1" applyAlignment="1">
      <alignment horizontal="center" vertical="center"/>
    </xf>
    <xf numFmtId="0" fontId="33" fillId="8" borderId="3"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33" fillId="8" borderId="2" xfId="0" applyFont="1" applyFill="1" applyBorder="1" applyAlignment="1">
      <alignment horizontal="center" vertical="center" wrapText="1"/>
    </xf>
    <xf numFmtId="0" fontId="33" fillId="0" borderId="46" xfId="1" quotePrefix="1" applyNumberFormat="1" applyFont="1" applyFill="1" applyBorder="1" applyAlignment="1" applyProtection="1">
      <alignment horizontal="center" vertical="center"/>
    </xf>
    <xf numFmtId="0" fontId="33" fillId="0" borderId="17" xfId="1" quotePrefix="1" applyNumberFormat="1" applyFont="1" applyFill="1" applyBorder="1" applyAlignment="1" applyProtection="1">
      <alignment horizontal="center" vertical="center"/>
    </xf>
    <xf numFmtId="0" fontId="33" fillId="0" borderId="2" xfId="1" quotePrefix="1" applyNumberFormat="1" applyFont="1" applyFill="1" applyBorder="1" applyAlignment="1" applyProtection="1">
      <alignment horizontal="center" vertical="center"/>
    </xf>
    <xf numFmtId="0" fontId="23" fillId="0" borderId="105" xfId="0" applyFont="1" applyBorder="1" applyAlignment="1">
      <alignment horizontal="center" vertical="center" wrapText="1"/>
    </xf>
    <xf numFmtId="0" fontId="23" fillId="0" borderId="107" xfId="0" applyFont="1" applyBorder="1" applyAlignment="1">
      <alignment horizontal="center" vertical="center" wrapText="1"/>
    </xf>
    <xf numFmtId="0" fontId="23" fillId="0" borderId="106" xfId="0" applyFont="1" applyBorder="1" applyAlignment="1">
      <alignment horizontal="center" vertical="center" wrapText="1"/>
    </xf>
    <xf numFmtId="0" fontId="33" fillId="8" borderId="2" xfId="0" applyFont="1" applyFill="1" applyBorder="1" applyAlignment="1">
      <alignment horizontal="center" vertical="center"/>
    </xf>
    <xf numFmtId="0" fontId="33" fillId="0" borderId="3" xfId="0" applyFont="1" applyBorder="1" applyAlignment="1">
      <alignment horizontal="center" vertical="center"/>
    </xf>
    <xf numFmtId="0" fontId="33" fillId="0" borderId="17" xfId="0" applyFont="1" applyBorder="1" applyAlignment="1">
      <alignment horizontal="center" vertical="center"/>
    </xf>
    <xf numFmtId="0" fontId="33" fillId="0" borderId="2" xfId="0" applyFont="1" applyBorder="1" applyAlignment="1">
      <alignment horizontal="center" vertical="center"/>
    </xf>
    <xf numFmtId="0" fontId="23" fillId="0" borderId="105" xfId="0" applyFont="1" applyBorder="1" applyAlignment="1">
      <alignment vertical="center" wrapText="1"/>
    </xf>
    <xf numFmtId="0" fontId="23" fillId="0" borderId="107" xfId="0" applyFont="1" applyBorder="1" applyAlignment="1">
      <alignment vertical="center" wrapText="1"/>
    </xf>
    <xf numFmtId="0" fontId="23" fillId="0" borderId="106" xfId="0" applyFont="1" applyBorder="1" applyAlignment="1">
      <alignment vertical="center" wrapText="1"/>
    </xf>
    <xf numFmtId="0" fontId="23" fillId="0" borderId="112" xfId="0" applyFont="1" applyBorder="1" applyAlignment="1">
      <alignment vertical="center" wrapText="1"/>
    </xf>
    <xf numFmtId="0" fontId="33" fillId="0" borderId="46" xfId="0" applyFont="1" applyBorder="1" applyAlignment="1">
      <alignment horizontal="center" vertical="center"/>
    </xf>
    <xf numFmtId="0" fontId="33" fillId="0" borderId="16" xfId="0" applyFont="1" applyBorder="1" applyAlignment="1">
      <alignment horizontal="center" vertical="center"/>
    </xf>
    <xf numFmtId="0" fontId="23" fillId="0" borderId="33" xfId="0" applyFont="1" applyBorder="1" applyAlignment="1">
      <alignment vertical="center" wrapText="1"/>
    </xf>
    <xf numFmtId="0" fontId="23" fillId="0" borderId="52" xfId="0" applyFont="1" applyBorder="1" applyAlignment="1">
      <alignment vertical="center" wrapText="1"/>
    </xf>
    <xf numFmtId="0" fontId="23" fillId="0" borderId="34" xfId="0" applyFont="1" applyBorder="1" applyAlignment="1">
      <alignment vertical="center" wrapText="1"/>
    </xf>
    <xf numFmtId="0" fontId="23" fillId="0" borderId="46" xfId="0" applyFont="1" applyBorder="1" applyAlignment="1">
      <alignment horizontal="left" vertical="center" wrapText="1"/>
    </xf>
    <xf numFmtId="0" fontId="23" fillId="0" borderId="112" xfId="0" applyFont="1" applyBorder="1" applyAlignment="1">
      <alignment horizontal="center" vertical="center" wrapText="1"/>
    </xf>
    <xf numFmtId="0" fontId="21" fillId="0" borderId="105" xfId="0" applyFont="1" applyBorder="1" applyAlignment="1">
      <alignment horizontal="center" vertical="center" wrapText="1"/>
    </xf>
    <xf numFmtId="0" fontId="21" fillId="0" borderId="107" xfId="0" applyFont="1" applyBorder="1" applyAlignment="1">
      <alignment horizontal="center" vertical="center" wrapText="1"/>
    </xf>
    <xf numFmtId="0" fontId="21" fillId="0" borderId="106" xfId="0" applyFont="1" applyBorder="1" applyAlignment="1">
      <alignment horizontal="center" vertical="center" wrapText="1"/>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21" fillId="0" borderId="4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2" xfId="0" applyFont="1" applyBorder="1" applyAlignment="1">
      <alignment horizontal="center" vertical="center" wrapText="1"/>
    </xf>
    <xf numFmtId="0" fontId="33" fillId="5" borderId="105" xfId="0" applyFont="1" applyFill="1" applyBorder="1" applyAlignment="1">
      <alignment horizontal="center" vertical="center"/>
    </xf>
    <xf numFmtId="0" fontId="33" fillId="5" borderId="107" xfId="0" applyFont="1" applyFill="1" applyBorder="1" applyAlignment="1">
      <alignment horizontal="center" vertical="center"/>
    </xf>
    <xf numFmtId="0" fontId="33" fillId="5" borderId="111" xfId="0" applyFont="1" applyFill="1" applyBorder="1" applyAlignment="1">
      <alignment horizontal="center" vertical="center"/>
    </xf>
    <xf numFmtId="0" fontId="23" fillId="0" borderId="16" xfId="0" applyFont="1" applyBorder="1" applyAlignment="1">
      <alignment horizontal="center" vertical="center" wrapText="1"/>
    </xf>
    <xf numFmtId="0" fontId="21" fillId="0" borderId="0" xfId="0" applyFont="1" applyAlignment="1">
      <alignment vertical="center"/>
    </xf>
    <xf numFmtId="0" fontId="23" fillId="4" borderId="105" xfId="0" applyFont="1" applyFill="1" applyBorder="1" applyAlignment="1">
      <alignment horizontal="center" vertical="center" wrapText="1"/>
    </xf>
    <xf numFmtId="0" fontId="23" fillId="4" borderId="107" xfId="0" applyFont="1" applyFill="1" applyBorder="1" applyAlignment="1">
      <alignment horizontal="center" vertical="center" wrapText="1"/>
    </xf>
    <xf numFmtId="0" fontId="23" fillId="4" borderId="111" xfId="0" applyFont="1" applyFill="1" applyBorder="1" applyAlignment="1">
      <alignment horizontal="center" vertical="center" wrapText="1"/>
    </xf>
    <xf numFmtId="0" fontId="23" fillId="0" borderId="14" xfId="0" applyFont="1" applyBorder="1" applyAlignment="1">
      <alignment horizontal="center" vertical="center"/>
    </xf>
    <xf numFmtId="0" fontId="23" fillId="0" borderId="54" xfId="0" applyFont="1" applyBorder="1" applyAlignment="1">
      <alignment horizontal="center" vertical="center"/>
    </xf>
    <xf numFmtId="0" fontId="33" fillId="5" borderId="105" xfId="0" quotePrefix="1" applyFont="1" applyFill="1" applyBorder="1" applyAlignment="1">
      <alignment horizontal="center" vertical="center" wrapText="1"/>
    </xf>
    <xf numFmtId="0" fontId="33" fillId="5" borderId="107" xfId="0" quotePrefix="1" applyFont="1" applyFill="1" applyBorder="1" applyAlignment="1">
      <alignment horizontal="center" vertical="center" wrapText="1"/>
    </xf>
    <xf numFmtId="0" fontId="33" fillId="5" borderId="106" xfId="0" quotePrefix="1" applyFont="1" applyFill="1" applyBorder="1" applyAlignment="1">
      <alignment horizontal="center" vertical="center" wrapText="1"/>
    </xf>
    <xf numFmtId="0" fontId="23" fillId="8" borderId="46" xfId="0" applyFont="1" applyFill="1" applyBorder="1" applyAlignment="1">
      <alignment vertical="center" wrapText="1"/>
    </xf>
    <xf numFmtId="0" fontId="23" fillId="8" borderId="17" xfId="0" applyFont="1" applyFill="1" applyBorder="1" applyAlignment="1">
      <alignment vertical="center" wrapText="1"/>
    </xf>
    <xf numFmtId="0" fontId="23" fillId="8" borderId="2" xfId="0"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vertical="center"/>
    </xf>
    <xf numFmtId="0" fontId="23" fillId="0" borderId="111" xfId="0" applyFont="1" applyBorder="1" applyAlignment="1">
      <alignment vertical="center" wrapText="1"/>
    </xf>
    <xf numFmtId="0" fontId="12" fillId="8" borderId="46" xfId="0" quotePrefix="1" applyFont="1" applyFill="1" applyBorder="1" applyAlignment="1">
      <alignment horizontal="left" vertical="center" wrapText="1"/>
    </xf>
    <xf numFmtId="0" fontId="12" fillId="8" borderId="17" xfId="0" quotePrefix="1" applyFont="1" applyFill="1" applyBorder="1" applyAlignment="1">
      <alignment horizontal="left" vertical="center" wrapText="1"/>
    </xf>
    <xf numFmtId="0" fontId="23" fillId="0" borderId="111" xfId="0" applyFont="1" applyBorder="1" applyAlignment="1">
      <alignment horizontal="center" vertical="center" wrapText="1"/>
    </xf>
    <xf numFmtId="0" fontId="23" fillId="0" borderId="14" xfId="0" applyFont="1" applyBorder="1" applyAlignment="1">
      <alignment vertical="center" wrapText="1"/>
    </xf>
    <xf numFmtId="0" fontId="23" fillId="0" borderId="57" xfId="0" applyFont="1" applyBorder="1" applyAlignment="1">
      <alignment vertical="center" wrapText="1"/>
    </xf>
    <xf numFmtId="0" fontId="23" fillId="0" borderId="54" xfId="0" applyFont="1" applyBorder="1" applyAlignment="1">
      <alignment vertical="center" wrapText="1"/>
    </xf>
    <xf numFmtId="0" fontId="23" fillId="0" borderId="105" xfId="0" applyFont="1" applyBorder="1" applyAlignment="1">
      <alignment horizontal="center" vertical="center"/>
    </xf>
    <xf numFmtId="0" fontId="23" fillId="0" borderId="107" xfId="0" applyFont="1" applyBorder="1" applyAlignment="1">
      <alignment horizontal="center" vertical="center"/>
    </xf>
    <xf numFmtId="0" fontId="23" fillId="0" borderId="111" xfId="0" applyFont="1" applyBorder="1" applyAlignment="1">
      <alignment horizontal="center" vertical="center"/>
    </xf>
    <xf numFmtId="0" fontId="21" fillId="0" borderId="112" xfId="0" applyFont="1" applyBorder="1" applyAlignment="1">
      <alignment horizontal="center" vertical="center" wrapText="1"/>
    </xf>
    <xf numFmtId="0" fontId="33" fillId="5" borderId="112" xfId="0" applyFont="1" applyFill="1" applyBorder="1" applyAlignment="1">
      <alignment horizontal="center" vertical="center" wrapText="1"/>
    </xf>
    <xf numFmtId="0" fontId="33" fillId="5" borderId="107" xfId="0" applyFont="1" applyFill="1" applyBorder="1" applyAlignment="1">
      <alignment horizontal="center" vertical="center" wrapText="1"/>
    </xf>
    <xf numFmtId="0" fontId="33" fillId="5" borderId="106" xfId="0" applyFont="1" applyFill="1" applyBorder="1" applyAlignment="1">
      <alignment horizontal="center" vertical="center" wrapText="1"/>
    </xf>
    <xf numFmtId="0" fontId="33" fillId="0" borderId="112" xfId="0" applyFont="1" applyBorder="1" applyAlignment="1">
      <alignment horizontal="center" vertical="center"/>
    </xf>
    <xf numFmtId="0" fontId="33" fillId="0" borderId="107" xfId="0" applyFont="1" applyBorder="1" applyAlignment="1">
      <alignment horizontal="center" vertical="center"/>
    </xf>
    <xf numFmtId="0" fontId="33" fillId="0" borderId="111" xfId="0" applyFont="1" applyBorder="1" applyAlignment="1">
      <alignment horizontal="center" vertical="center"/>
    </xf>
    <xf numFmtId="0" fontId="23" fillId="0" borderId="112" xfId="0" quotePrefix="1" applyFont="1" applyBorder="1" applyAlignment="1">
      <alignment horizontal="left" vertical="center" wrapText="1"/>
    </xf>
    <xf numFmtId="0" fontId="33" fillId="8" borderId="46" xfId="0" applyFont="1" applyFill="1" applyBorder="1" applyAlignment="1">
      <alignment horizontal="center" vertical="center" wrapText="1"/>
    </xf>
    <xf numFmtId="0" fontId="23" fillId="0" borderId="112" xfId="0" applyFont="1" applyBorder="1" applyAlignment="1">
      <alignment horizontal="center" vertical="center" textRotation="255"/>
    </xf>
    <xf numFmtId="0" fontId="23" fillId="0" borderId="107" xfId="0" applyFont="1" applyBorder="1" applyAlignment="1">
      <alignment horizontal="center" vertical="center" textRotation="255"/>
    </xf>
    <xf numFmtId="0" fontId="23" fillId="0" borderId="111" xfId="0" applyFont="1" applyBorder="1" applyAlignment="1">
      <alignment horizontal="center" vertical="center" textRotation="255"/>
    </xf>
    <xf numFmtId="0" fontId="46" fillId="0" borderId="0" xfId="0" applyFont="1" applyAlignment="1">
      <alignment horizontal="center" vertical="center"/>
    </xf>
    <xf numFmtId="0" fontId="14" fillId="0" borderId="0" xfId="0" applyFont="1" applyAlignment="1">
      <alignment horizontal="distributed" vertical="center"/>
    </xf>
    <xf numFmtId="0" fontId="0" fillId="0" borderId="0" xfId="0" applyAlignment="1">
      <alignment vertical="center"/>
    </xf>
    <xf numFmtId="0" fontId="21" fillId="0" borderId="6"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33" xfId="0" applyFont="1" applyBorder="1" applyAlignment="1">
      <alignment horizontal="center" vertical="center" shrinkToFit="1"/>
    </xf>
    <xf numFmtId="0" fontId="21" fillId="9" borderId="6" xfId="0" applyFont="1" applyFill="1" applyBorder="1" applyAlignment="1">
      <alignment horizontal="center" vertical="center" wrapText="1" shrinkToFit="1"/>
    </xf>
    <xf numFmtId="0" fontId="21" fillId="9" borderId="52" xfId="0" applyFont="1" applyFill="1" applyBorder="1" applyAlignment="1">
      <alignment horizontal="center" vertical="center" wrapText="1" shrinkToFit="1"/>
    </xf>
    <xf numFmtId="0" fontId="21" fillId="9" borderId="6" xfId="0" applyFont="1" applyFill="1" applyBorder="1" applyAlignment="1">
      <alignment horizontal="center" vertical="center" shrinkToFit="1"/>
    </xf>
    <xf numFmtId="0" fontId="21" fillId="9" borderId="52" xfId="0" applyFont="1" applyFill="1" applyBorder="1" applyAlignment="1">
      <alignment horizontal="center" vertical="center" shrinkToFit="1"/>
    </xf>
    <xf numFmtId="0" fontId="21" fillId="0" borderId="14" xfId="0" applyFont="1" applyBorder="1" applyAlignment="1">
      <alignment vertical="center" wrapText="1"/>
    </xf>
    <xf numFmtId="0" fontId="21" fillId="0" borderId="57" xfId="0" applyFont="1" applyBorder="1" applyAlignment="1">
      <alignment vertical="center" wrapText="1"/>
    </xf>
    <xf numFmtId="0" fontId="21" fillId="0" borderId="54" xfId="0" applyFont="1" applyBorder="1" applyAlignment="1">
      <alignment vertical="center" wrapText="1"/>
    </xf>
    <xf numFmtId="0" fontId="33" fillId="0" borderId="0" xfId="0" applyFont="1" applyAlignment="1">
      <alignment horizontal="center" vertical="center"/>
    </xf>
    <xf numFmtId="0" fontId="21"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85" fontId="34" fillId="0" borderId="3" xfId="0" applyNumberFormat="1" applyFont="1" applyBorder="1" applyAlignment="1">
      <alignment horizontal="center" vertical="center" wrapText="1"/>
    </xf>
    <xf numFmtId="185" fontId="34" fillId="0" borderId="39" xfId="0" applyNumberFormat="1" applyFont="1" applyBorder="1" applyAlignment="1">
      <alignment horizontal="center" vertical="center" wrapText="1"/>
    </xf>
    <xf numFmtId="185" fontId="34" fillId="0" borderId="17" xfId="0" applyNumberFormat="1" applyFont="1" applyBorder="1" applyAlignment="1">
      <alignment horizontal="center" vertical="center" wrapText="1"/>
    </xf>
    <xf numFmtId="185" fontId="34" fillId="0" borderId="2" xfId="0" applyNumberFormat="1" applyFont="1" applyBorder="1" applyAlignment="1">
      <alignment horizontal="center" vertical="center" wrapText="1"/>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0" fontId="21" fillId="0" borderId="17" xfId="0" applyFont="1" applyBorder="1" applyAlignment="1">
      <alignment horizontal="center" vertical="center" textRotation="255"/>
    </xf>
    <xf numFmtId="0" fontId="21" fillId="0" borderId="16" xfId="0" applyFont="1" applyBorder="1" applyAlignment="1">
      <alignment horizontal="center" vertical="center" textRotation="255"/>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21" fillId="0" borderId="17" xfId="0" applyFont="1" applyBorder="1" applyAlignment="1">
      <alignment horizontal="center" vertical="center"/>
    </xf>
    <xf numFmtId="0" fontId="21" fillId="0" borderId="46"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0" borderId="2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 xfId="0" applyFont="1" applyBorder="1" applyAlignment="1">
      <alignment horizontal="left" vertical="center" wrapText="1" indent="1" shrinkToFit="1"/>
    </xf>
    <xf numFmtId="0" fontId="21" fillId="0" borderId="2" xfId="0" applyFont="1" applyBorder="1" applyAlignment="1">
      <alignment horizontal="left" vertical="center" wrapText="1" indent="1" shrinkToFit="1"/>
    </xf>
    <xf numFmtId="0" fontId="34" fillId="0" borderId="17" xfId="0" applyFont="1" applyBorder="1" applyAlignment="1">
      <alignment horizontal="center" vertical="center"/>
    </xf>
    <xf numFmtId="0" fontId="23" fillId="3" borderId="3"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21" fillId="0" borderId="0" xfId="0" applyFont="1" applyAlignment="1">
      <alignment horizontal="left" vertical="center"/>
    </xf>
    <xf numFmtId="0" fontId="23" fillId="0" borderId="6" xfId="0" applyFont="1" applyBorder="1" applyAlignment="1" applyProtection="1">
      <alignment horizontal="left" vertical="center"/>
      <protection locked="0"/>
    </xf>
    <xf numFmtId="0" fontId="23" fillId="0" borderId="25" xfId="0" applyFont="1" applyBorder="1" applyAlignment="1" applyProtection="1">
      <alignment horizontal="left" vertical="center"/>
      <protection locked="0"/>
    </xf>
    <xf numFmtId="0" fontId="23" fillId="0" borderId="52" xfId="0" applyFont="1" applyBorder="1" applyAlignment="1" applyProtection="1">
      <alignment horizontal="left" vertical="center"/>
      <protection locked="0"/>
    </xf>
    <xf numFmtId="0" fontId="21" fillId="0" borderId="16" xfId="0" applyFont="1" applyBorder="1" applyAlignment="1">
      <alignment horizontal="center" vertical="center" wrapText="1"/>
    </xf>
    <xf numFmtId="0" fontId="21" fillId="0" borderId="34" xfId="1" quotePrefix="1" applyNumberFormat="1" applyFont="1" applyBorder="1" applyAlignment="1">
      <alignment horizontal="center" vertical="center" wrapText="1"/>
    </xf>
    <xf numFmtId="0" fontId="21" fillId="0" borderId="53" xfId="1" quotePrefix="1" applyNumberFormat="1" applyFont="1" applyBorder="1" applyAlignment="1">
      <alignment horizontal="center" vertical="center" wrapText="1"/>
    </xf>
    <xf numFmtId="0" fontId="34" fillId="0" borderId="46" xfId="0" applyFont="1" applyBorder="1" applyAlignment="1">
      <alignment horizontal="center" vertical="center"/>
    </xf>
    <xf numFmtId="0" fontId="34" fillId="0" borderId="46" xfId="1" quotePrefix="1" applyNumberFormat="1" applyFont="1" applyBorder="1" applyAlignment="1">
      <alignment horizontal="center" vertical="center"/>
    </xf>
    <xf numFmtId="0" fontId="34" fillId="0" borderId="17" xfId="1" quotePrefix="1" applyNumberFormat="1" applyFont="1" applyBorder="1" applyAlignment="1">
      <alignment horizontal="center" vertical="center"/>
    </xf>
    <xf numFmtId="0" fontId="33" fillId="0" borderId="6" xfId="0" applyFont="1" applyBorder="1" applyAlignment="1">
      <alignment horizontal="center" vertical="center"/>
    </xf>
    <xf numFmtId="0" fontId="33" fillId="0" borderId="52"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xf numFmtId="0" fontId="23" fillId="3" borderId="46" xfId="0" applyFont="1" applyFill="1" applyBorder="1" applyAlignment="1" applyProtection="1">
      <alignment horizontal="center" vertical="center" wrapText="1"/>
      <protection locked="0"/>
    </xf>
    <xf numFmtId="0" fontId="21" fillId="0" borderId="6" xfId="0" quotePrefix="1" applyFont="1" applyBorder="1" applyAlignment="1">
      <alignment horizontal="center" vertical="center" wrapText="1"/>
    </xf>
    <xf numFmtId="0" fontId="21" fillId="0" borderId="25" xfId="0" quotePrefix="1" applyFont="1" applyBorder="1" applyAlignment="1">
      <alignment horizontal="center" vertical="center" wrapText="1"/>
    </xf>
    <xf numFmtId="0" fontId="21" fillId="0" borderId="52" xfId="0" quotePrefix="1" applyFont="1" applyBorder="1" applyAlignment="1">
      <alignment horizontal="center" vertical="center" wrapText="1"/>
    </xf>
    <xf numFmtId="0" fontId="21" fillId="0" borderId="20" xfId="0" applyFont="1" applyBorder="1" applyAlignment="1">
      <alignment horizontal="center" vertical="center"/>
    </xf>
    <xf numFmtId="0" fontId="21" fillId="0" borderId="33" xfId="0" applyFont="1" applyBorder="1" applyAlignment="1">
      <alignment horizontal="center" vertical="center"/>
    </xf>
    <xf numFmtId="0" fontId="21" fillId="0" borderId="19" xfId="0" applyFont="1" applyBorder="1" applyAlignment="1">
      <alignment horizontal="center" vertical="center"/>
    </xf>
    <xf numFmtId="0" fontId="21" fillId="0" borderId="53" xfId="0" applyFont="1" applyBorder="1" applyAlignment="1">
      <alignment horizontal="center" vertical="center"/>
    </xf>
    <xf numFmtId="0" fontId="21" fillId="0" borderId="14" xfId="0" applyFont="1" applyBorder="1" applyAlignment="1">
      <alignment horizontal="center" vertical="center"/>
    </xf>
    <xf numFmtId="0" fontId="21" fillId="0" borderId="54" xfId="0" applyFont="1" applyBorder="1" applyAlignment="1">
      <alignment horizontal="center" vertical="center"/>
    </xf>
    <xf numFmtId="0" fontId="21" fillId="0" borderId="6" xfId="0" applyFont="1" applyBorder="1" applyAlignment="1">
      <alignment horizontal="center" vertical="center"/>
    </xf>
    <xf numFmtId="0" fontId="21" fillId="0" borderId="52" xfId="0" applyFont="1" applyBorder="1" applyAlignment="1">
      <alignment horizontal="center" vertical="center"/>
    </xf>
    <xf numFmtId="0" fontId="34" fillId="9" borderId="17" xfId="0" applyFont="1" applyFill="1" applyBorder="1" applyAlignment="1">
      <alignment horizontal="center" vertical="center" wrapText="1"/>
    </xf>
    <xf numFmtId="0" fontId="23" fillId="3" borderId="2" xfId="0" applyFont="1" applyFill="1" applyBorder="1" applyAlignment="1" applyProtection="1">
      <alignment horizontal="center" vertical="center" wrapText="1"/>
      <protection locked="0"/>
    </xf>
    <xf numFmtId="0" fontId="21" fillId="0" borderId="2" xfId="0" applyFont="1" applyBorder="1" applyAlignment="1">
      <alignment horizontal="center" vertical="center"/>
    </xf>
    <xf numFmtId="0" fontId="23" fillId="3" borderId="1" xfId="0" applyFont="1" applyFill="1" applyBorder="1" applyAlignment="1" applyProtection="1">
      <alignment horizontal="center" vertical="center" wrapText="1" shrinkToFit="1"/>
      <protection locked="0"/>
    </xf>
    <xf numFmtId="0" fontId="39" fillId="2" borderId="17" xfId="0" applyFont="1" applyFill="1" applyBorder="1" applyAlignment="1" applyProtection="1">
      <alignment horizontal="center" vertical="center"/>
      <protection locked="0"/>
    </xf>
    <xf numFmtId="0" fontId="39" fillId="2" borderId="2"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185" fontId="39" fillId="2" borderId="58" xfId="0" applyNumberFormat="1" applyFont="1" applyFill="1" applyBorder="1" applyAlignment="1" applyProtection="1">
      <alignment horizontal="center" vertical="center"/>
      <protection locked="0"/>
    </xf>
    <xf numFmtId="185" fontId="39" fillId="2" borderId="2" xfId="0" applyNumberFormat="1" applyFont="1" applyFill="1" applyBorder="1" applyAlignment="1" applyProtection="1">
      <alignment horizontal="center" vertical="center"/>
      <protection locked="0"/>
    </xf>
    <xf numFmtId="0" fontId="21" fillId="0" borderId="2" xfId="0" quotePrefix="1" applyFont="1" applyBorder="1" applyAlignment="1">
      <alignment horizontal="center" vertical="center"/>
    </xf>
    <xf numFmtId="0" fontId="21" fillId="0" borderId="25" xfId="0" applyFont="1" applyBorder="1" applyAlignment="1">
      <alignment horizontal="center" vertical="center" wrapText="1"/>
    </xf>
    <xf numFmtId="0" fontId="21" fillId="0" borderId="23" xfId="0" applyFont="1" applyBorder="1" applyAlignment="1">
      <alignment horizontal="center" vertical="center"/>
    </xf>
    <xf numFmtId="0" fontId="21" fillId="0" borderId="34" xfId="0" applyFont="1" applyBorder="1" applyAlignment="1">
      <alignment horizontal="center" vertical="center"/>
    </xf>
    <xf numFmtId="0" fontId="34" fillId="0" borderId="3" xfId="1" quotePrefix="1" applyNumberFormat="1" applyFont="1" applyBorder="1" applyAlignment="1">
      <alignment horizontal="center" vertical="center"/>
    </xf>
    <xf numFmtId="0" fontId="21" fillId="0" borderId="3"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46" xfId="0" quotePrefix="1" applyFont="1" applyBorder="1" applyAlignment="1">
      <alignment horizontal="center" vertical="center" wrapText="1"/>
    </xf>
    <xf numFmtId="0" fontId="21" fillId="0" borderId="17" xfId="0" quotePrefix="1" applyFont="1" applyBorder="1" applyAlignment="1">
      <alignment horizontal="center" vertical="center" wrapText="1"/>
    </xf>
    <xf numFmtId="0" fontId="21" fillId="0" borderId="46" xfId="0" quotePrefix="1" applyFont="1" applyBorder="1" applyAlignment="1">
      <alignment horizontal="center" vertical="center" textRotation="255" wrapText="1"/>
    </xf>
    <xf numFmtId="0" fontId="21" fillId="0" borderId="17" xfId="0" quotePrefix="1" applyFont="1" applyBorder="1" applyAlignment="1">
      <alignment horizontal="center" vertical="center" textRotation="255" wrapText="1"/>
    </xf>
    <xf numFmtId="0" fontId="21" fillId="0" borderId="46"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34" fillId="0" borderId="2" xfId="1" quotePrefix="1" applyNumberFormat="1" applyFont="1" applyBorder="1" applyAlignment="1">
      <alignment horizontal="center" vertical="center"/>
    </xf>
    <xf numFmtId="0" fontId="23" fillId="3" borderId="1" xfId="0" applyFont="1" applyFill="1" applyBorder="1" applyAlignment="1" applyProtection="1">
      <alignment horizontal="center" vertical="center" wrapText="1"/>
      <protection locked="0"/>
    </xf>
    <xf numFmtId="38" fontId="33" fillId="2" borderId="17" xfId="3" applyFont="1" applyFill="1" applyBorder="1" applyAlignment="1" applyProtection="1">
      <alignment horizontal="center" vertical="center"/>
      <protection locked="0"/>
    </xf>
    <xf numFmtId="38" fontId="33" fillId="2" borderId="2" xfId="3" applyFont="1" applyFill="1" applyBorder="1" applyAlignment="1" applyProtection="1">
      <alignment horizontal="center" vertical="center"/>
      <protection locked="0"/>
    </xf>
    <xf numFmtId="0" fontId="21" fillId="9" borderId="3"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4" xfId="0" applyFont="1" applyBorder="1" applyAlignment="1">
      <alignment horizontal="center" vertical="center" wrapText="1"/>
    </xf>
    <xf numFmtId="0" fontId="34" fillId="0" borderId="16" xfId="1" quotePrefix="1" applyNumberFormat="1" applyFont="1" applyBorder="1" applyAlignment="1">
      <alignment horizontal="center" vertical="center"/>
    </xf>
    <xf numFmtId="0" fontId="21" fillId="0" borderId="16" xfId="0" applyFont="1" applyBorder="1" applyAlignment="1">
      <alignment horizontal="center" vertical="center" textRotation="255" wrapText="1"/>
    </xf>
    <xf numFmtId="0" fontId="23" fillId="3" borderId="16"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33" fillId="0" borderId="17" xfId="0" applyFont="1" applyBorder="1" applyAlignment="1">
      <alignment horizontal="center" vertical="center" textRotation="255"/>
    </xf>
    <xf numFmtId="0" fontId="34" fillId="0" borderId="16" xfId="0" applyFont="1" applyBorder="1" applyAlignment="1">
      <alignment horizontal="center" vertical="center" wrapText="1"/>
    </xf>
    <xf numFmtId="0" fontId="23" fillId="3" borderId="13" xfId="0" applyFont="1" applyFill="1" applyBorder="1" applyAlignment="1" applyProtection="1">
      <alignment horizontal="center" vertical="center" wrapText="1"/>
      <protection locked="0"/>
    </xf>
    <xf numFmtId="0" fontId="21" fillId="0" borderId="1" xfId="0" applyFont="1" applyBorder="1" applyAlignment="1">
      <alignment horizontal="left" vertical="center" wrapText="1" indent="1" shrinkToFit="1"/>
    </xf>
    <xf numFmtId="0" fontId="21" fillId="0" borderId="14" xfId="0" applyFont="1" applyBorder="1" applyAlignment="1">
      <alignment horizontal="center" vertical="center" shrinkToFit="1"/>
    </xf>
    <xf numFmtId="0" fontId="21" fillId="0" borderId="54" xfId="0" applyFont="1" applyBorder="1" applyAlignment="1">
      <alignment horizontal="center" vertical="center" shrinkToFit="1"/>
    </xf>
    <xf numFmtId="185" fontId="34" fillId="0" borderId="1" xfId="0" applyNumberFormat="1" applyFont="1" applyBorder="1" applyAlignment="1">
      <alignment horizontal="center" vertical="center"/>
    </xf>
    <xf numFmtId="0" fontId="21" fillId="0" borderId="2" xfId="0" quotePrefix="1" applyFont="1" applyBorder="1" applyAlignment="1">
      <alignment horizontal="center" vertical="center" wrapText="1"/>
    </xf>
    <xf numFmtId="0" fontId="21" fillId="0" borderId="12" xfId="0" applyFont="1" applyBorder="1" applyAlignment="1">
      <alignment horizontal="center" vertical="center" wrapText="1"/>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 xfId="1" quotePrefix="1" applyNumberFormat="1"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34" fillId="0" borderId="45" xfId="1" quotePrefix="1" applyNumberFormat="1" applyFont="1" applyBorder="1" applyAlignment="1" applyProtection="1">
      <alignment horizontal="center" vertical="center"/>
    </xf>
    <xf numFmtId="0" fontId="34" fillId="0" borderId="4" xfId="1" quotePrefix="1" applyNumberFormat="1" applyFont="1" applyBorder="1" applyAlignment="1" applyProtection="1">
      <alignment horizontal="center" vertical="center"/>
    </xf>
    <xf numFmtId="0" fontId="34" fillId="0" borderId="16" xfId="0" applyFont="1" applyBorder="1" applyAlignment="1">
      <alignment horizontal="center" vertical="center"/>
    </xf>
    <xf numFmtId="0" fontId="34" fillId="0" borderId="1" xfId="0" applyFont="1" applyBorder="1" applyAlignment="1">
      <alignment horizontal="center" vertical="center"/>
    </xf>
    <xf numFmtId="0" fontId="34" fillId="0" borderId="5" xfId="0" applyFont="1" applyBorder="1" applyAlignment="1">
      <alignment horizontal="center" vertical="center"/>
    </xf>
    <xf numFmtId="0" fontId="21" fillId="0" borderId="46" xfId="0" applyFont="1" applyBorder="1" applyAlignment="1">
      <alignment horizontal="center" vertical="center" textRotation="255"/>
    </xf>
    <xf numFmtId="0" fontId="34" fillId="0" borderId="46" xfId="0" applyFont="1" applyBorder="1" applyAlignment="1">
      <alignment horizontal="center" vertical="center" wrapText="1"/>
    </xf>
    <xf numFmtId="180" fontId="16" fillId="0" borderId="81" xfId="3" applyNumberFormat="1" applyFont="1" applyFill="1" applyBorder="1" applyAlignment="1" applyProtection="1">
      <alignment horizontal="center" vertical="center" shrinkToFit="1"/>
      <protection locked="0"/>
    </xf>
    <xf numFmtId="180" fontId="16" fillId="0" borderId="82" xfId="3" applyNumberFormat="1" applyFont="1" applyFill="1" applyBorder="1" applyAlignment="1" applyProtection="1">
      <alignment horizontal="center" vertical="center" shrinkToFit="1"/>
      <protection locked="0"/>
    </xf>
    <xf numFmtId="185" fontId="30" fillId="6" borderId="2" xfId="0" applyNumberFormat="1" applyFont="1" applyFill="1" applyBorder="1" applyAlignment="1">
      <alignment horizontal="center" vertical="center" wrapText="1"/>
    </xf>
    <xf numFmtId="185" fontId="30" fillId="6" borderId="20" xfId="0" applyNumberFormat="1" applyFont="1" applyFill="1" applyBorder="1" applyAlignment="1">
      <alignment horizontal="center" vertical="center" wrapText="1"/>
    </xf>
    <xf numFmtId="0" fontId="30" fillId="0" borderId="61"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63" xfId="0" applyFont="1" applyBorder="1" applyAlignment="1" applyProtection="1">
      <alignment horizontal="center" vertical="center"/>
      <protection locked="0"/>
    </xf>
    <xf numFmtId="0" fontId="30" fillId="0" borderId="66"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182" fontId="16" fillId="6" borderId="69" xfId="3" applyNumberFormat="1" applyFont="1" applyFill="1" applyBorder="1" applyAlignment="1" applyProtection="1">
      <alignment horizontal="center" vertical="center"/>
    </xf>
    <xf numFmtId="182" fontId="16" fillId="6" borderId="70" xfId="3" applyNumberFormat="1" applyFont="1" applyFill="1" applyBorder="1" applyAlignment="1" applyProtection="1">
      <alignment horizontal="center" vertical="center"/>
    </xf>
    <xf numFmtId="182" fontId="16" fillId="6" borderId="83" xfId="3" applyNumberFormat="1" applyFont="1" applyFill="1" applyBorder="1" applyAlignment="1" applyProtection="1">
      <alignment horizontal="center" vertical="center"/>
    </xf>
    <xf numFmtId="180" fontId="16" fillId="0" borderId="23" xfId="3" applyNumberFormat="1" applyFont="1" applyFill="1" applyBorder="1" applyAlignment="1" applyProtection="1">
      <alignment horizontal="center" vertical="center" shrinkToFit="1"/>
      <protection locked="0"/>
    </xf>
    <xf numFmtId="180" fontId="16" fillId="0" borderId="31" xfId="3" applyNumberFormat="1" applyFont="1" applyFill="1" applyBorder="1" applyAlignment="1" applyProtection="1">
      <alignment horizontal="center" vertical="center" shrinkToFit="1"/>
      <protection locked="0"/>
    </xf>
    <xf numFmtId="180" fontId="16" fillId="0" borderId="34" xfId="3" applyNumberFormat="1" applyFont="1" applyFill="1" applyBorder="1" applyAlignment="1" applyProtection="1">
      <alignment horizontal="center" vertical="center" shrinkToFit="1"/>
      <protection locked="0"/>
    </xf>
    <xf numFmtId="38" fontId="16" fillId="6" borderId="23" xfId="3" applyFont="1" applyFill="1" applyBorder="1" applyAlignment="1" applyProtection="1">
      <alignment horizontal="right" vertical="center"/>
    </xf>
    <xf numFmtId="38" fontId="16" fillId="6" borderId="31" xfId="3" applyFont="1" applyFill="1" applyBorder="1" applyAlignment="1" applyProtection="1">
      <alignment horizontal="right" vertical="center"/>
    </xf>
    <xf numFmtId="38" fontId="16" fillId="6" borderId="34" xfId="3" applyFont="1" applyFill="1" applyBorder="1" applyAlignment="1" applyProtection="1">
      <alignment horizontal="right" vertical="center"/>
    </xf>
    <xf numFmtId="38" fontId="16" fillId="6" borderId="4" xfId="3" applyFont="1" applyFill="1" applyBorder="1" applyAlignment="1" applyProtection="1">
      <alignment horizontal="right" vertical="center"/>
    </xf>
    <xf numFmtId="38" fontId="16" fillId="6" borderId="0" xfId="3" applyFont="1" applyFill="1" applyBorder="1" applyAlignment="1" applyProtection="1">
      <alignment horizontal="right" vertical="center"/>
    </xf>
    <xf numFmtId="38" fontId="16" fillId="6" borderId="39" xfId="3" applyFont="1" applyFill="1" applyBorder="1" applyAlignment="1" applyProtection="1">
      <alignment horizontal="right" vertical="center"/>
    </xf>
    <xf numFmtId="38" fontId="16" fillId="6" borderId="20" xfId="3" applyFont="1" applyFill="1" applyBorder="1" applyAlignment="1" applyProtection="1">
      <alignment horizontal="right" vertical="center"/>
    </xf>
    <xf numFmtId="38" fontId="16" fillId="6" borderId="12" xfId="3" applyFont="1" applyFill="1" applyBorder="1" applyAlignment="1" applyProtection="1">
      <alignment horizontal="right" vertical="center"/>
    </xf>
    <xf numFmtId="38" fontId="16" fillId="6" borderId="33" xfId="3" applyFont="1" applyFill="1" applyBorder="1" applyAlignment="1" applyProtection="1">
      <alignment horizontal="right" vertical="center"/>
    </xf>
    <xf numFmtId="183" fontId="16" fillId="0" borderId="23" xfId="3" applyNumberFormat="1" applyFont="1" applyFill="1" applyBorder="1" applyAlignment="1" applyProtection="1">
      <alignment horizontal="center" vertical="center"/>
      <protection locked="0"/>
    </xf>
    <xf numFmtId="183" fontId="16" fillId="0" borderId="32" xfId="3" applyNumberFormat="1" applyFont="1" applyFill="1" applyBorder="1" applyAlignment="1" applyProtection="1">
      <alignment horizontal="center" vertical="center"/>
      <protection locked="0"/>
    </xf>
    <xf numFmtId="183" fontId="16" fillId="0" borderId="4" xfId="3" applyNumberFormat="1" applyFont="1" applyFill="1" applyBorder="1" applyAlignment="1" applyProtection="1">
      <alignment horizontal="center" vertical="center"/>
      <protection locked="0"/>
    </xf>
    <xf numFmtId="183" fontId="16" fillId="0" borderId="15" xfId="3" applyNumberFormat="1" applyFont="1" applyFill="1" applyBorder="1" applyAlignment="1" applyProtection="1">
      <alignment horizontal="center" vertical="center"/>
      <protection locked="0"/>
    </xf>
    <xf numFmtId="183" fontId="16" fillId="0" borderId="20" xfId="3" applyNumberFormat="1" applyFont="1" applyFill="1" applyBorder="1" applyAlignment="1" applyProtection="1">
      <alignment horizontal="center" vertical="center"/>
      <protection locked="0"/>
    </xf>
    <xf numFmtId="183" fontId="16" fillId="0" borderId="50" xfId="3" applyNumberFormat="1" applyFont="1" applyFill="1" applyBorder="1" applyAlignment="1" applyProtection="1">
      <alignment horizontal="center" vertical="center"/>
      <protection locked="0"/>
    </xf>
    <xf numFmtId="38" fontId="16" fillId="0" borderId="23" xfId="3" applyFont="1" applyFill="1" applyBorder="1" applyAlignment="1" applyProtection="1">
      <alignment horizontal="right" vertical="center"/>
      <protection locked="0"/>
    </xf>
    <xf numFmtId="38" fontId="16" fillId="0" borderId="31" xfId="3" applyFont="1" applyFill="1" applyBorder="1" applyAlignment="1" applyProtection="1">
      <alignment horizontal="right" vertical="center"/>
      <protection locked="0"/>
    </xf>
    <xf numFmtId="38" fontId="16" fillId="0" borderId="34" xfId="3" applyFont="1" applyFill="1" applyBorder="1" applyAlignment="1" applyProtection="1">
      <alignment horizontal="right" vertical="center"/>
      <protection locked="0"/>
    </xf>
    <xf numFmtId="38" fontId="16" fillId="0" borderId="4" xfId="3" applyFont="1" applyFill="1" applyBorder="1" applyAlignment="1" applyProtection="1">
      <alignment horizontal="right" vertical="center"/>
      <protection locked="0"/>
    </xf>
    <xf numFmtId="38" fontId="16" fillId="0" borderId="0" xfId="3" applyFont="1" applyFill="1" applyBorder="1" applyAlignment="1" applyProtection="1">
      <alignment horizontal="right" vertical="center"/>
      <protection locked="0"/>
    </xf>
    <xf numFmtId="38" fontId="16" fillId="0" borderId="39" xfId="3" applyFont="1" applyFill="1" applyBorder="1" applyAlignment="1" applyProtection="1">
      <alignment horizontal="right" vertical="center"/>
      <protection locked="0"/>
    </xf>
    <xf numFmtId="38" fontId="16" fillId="0" borderId="20" xfId="3" applyFont="1" applyFill="1" applyBorder="1" applyAlignment="1" applyProtection="1">
      <alignment horizontal="right" vertical="center"/>
      <protection locked="0"/>
    </xf>
    <xf numFmtId="38" fontId="16" fillId="0" borderId="12" xfId="3" applyFont="1" applyFill="1" applyBorder="1" applyAlignment="1" applyProtection="1">
      <alignment horizontal="right" vertical="center"/>
      <protection locked="0"/>
    </xf>
    <xf numFmtId="38" fontId="16" fillId="0" borderId="33" xfId="3" applyFont="1" applyFill="1" applyBorder="1" applyAlignment="1" applyProtection="1">
      <alignment horizontal="right" vertical="center"/>
      <protection locked="0"/>
    </xf>
    <xf numFmtId="0" fontId="14" fillId="0" borderId="81" xfId="0" applyFont="1" applyBorder="1" applyAlignment="1" applyProtection="1">
      <alignment horizontal="left" vertical="center"/>
      <protection locked="0"/>
    </xf>
    <xf numFmtId="0" fontId="14" fillId="0" borderId="103" xfId="0" applyFont="1" applyBorder="1" applyAlignment="1" applyProtection="1">
      <alignment horizontal="left" vertical="center"/>
      <protection locked="0"/>
    </xf>
    <xf numFmtId="0" fontId="14" fillId="0" borderId="70" xfId="0" applyFont="1" applyBorder="1" applyAlignment="1" applyProtection="1">
      <alignment horizontal="left" vertical="center"/>
      <protection locked="0"/>
    </xf>
    <xf numFmtId="0" fontId="14" fillId="0" borderId="73"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93" xfId="0" applyFont="1" applyBorder="1" applyAlignment="1" applyProtection="1">
      <alignment horizontal="left" vertical="center"/>
      <protection locked="0"/>
    </xf>
    <xf numFmtId="0" fontId="14" fillId="0" borderId="31"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0" fontId="14" fillId="0" borderId="0" xfId="0" applyFont="1" applyAlignment="1" applyProtection="1">
      <alignment horizontal="right" vertical="center"/>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21" fillId="7" borderId="65" xfId="0" quotePrefix="1" applyFont="1" applyFill="1" applyBorder="1" applyAlignment="1" applyProtection="1">
      <alignment horizontal="center" vertical="center"/>
      <protection locked="0"/>
    </xf>
    <xf numFmtId="0" fontId="21" fillId="7" borderId="38" xfId="0" quotePrefix="1" applyFont="1" applyFill="1" applyBorder="1" applyAlignment="1" applyProtection="1">
      <alignment horizontal="center" vertical="center"/>
      <protection locked="0"/>
    </xf>
    <xf numFmtId="0" fontId="21" fillId="7" borderId="51" xfId="0" quotePrefix="1" applyFont="1" applyFill="1" applyBorder="1" applyAlignment="1" applyProtection="1">
      <alignment horizontal="center" vertical="center"/>
      <protection locked="0"/>
    </xf>
    <xf numFmtId="0" fontId="21" fillId="7" borderId="60" xfId="0" quotePrefix="1" applyFont="1" applyFill="1" applyBorder="1" applyAlignment="1" applyProtection="1">
      <alignment horizontal="center" vertical="center"/>
      <protection locked="0"/>
    </xf>
    <xf numFmtId="0" fontId="21" fillId="7" borderId="12" xfId="0" quotePrefix="1" applyFont="1" applyFill="1" applyBorder="1" applyAlignment="1" applyProtection="1">
      <alignment horizontal="center" vertical="center"/>
      <protection locked="0"/>
    </xf>
    <xf numFmtId="0" fontId="21" fillId="7" borderId="50" xfId="0" quotePrefix="1" applyFont="1" applyFill="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93" xfId="0" applyFont="1" applyBorder="1" applyAlignment="1" applyProtection="1">
      <alignment horizontal="center" vertical="center"/>
      <protection locked="0"/>
    </xf>
    <xf numFmtId="0" fontId="21" fillId="7" borderId="22" xfId="0" quotePrefix="1" applyFont="1" applyFill="1" applyBorder="1" applyAlignment="1" applyProtection="1">
      <alignment horizontal="center" vertical="center"/>
      <protection locked="0"/>
    </xf>
    <xf numFmtId="0" fontId="21" fillId="7" borderId="0" xfId="0" applyFont="1" applyFill="1" applyAlignment="1" applyProtection="1">
      <alignment horizontal="center" vertical="center"/>
      <protection locked="0"/>
    </xf>
    <xf numFmtId="0" fontId="21" fillId="7" borderId="15" xfId="0" applyFont="1" applyFill="1" applyBorder="1" applyAlignment="1" applyProtection="1">
      <alignment horizontal="center" vertical="center"/>
      <protection locked="0"/>
    </xf>
    <xf numFmtId="0" fontId="21" fillId="7" borderId="60" xfId="0" applyFont="1" applyFill="1" applyBorder="1" applyAlignment="1" applyProtection="1">
      <alignment horizontal="center" vertical="center"/>
      <protection locked="0"/>
    </xf>
    <xf numFmtId="0" fontId="21" fillId="7" borderId="12" xfId="0" applyFont="1" applyFill="1" applyBorder="1" applyAlignment="1" applyProtection="1">
      <alignment horizontal="center" vertical="center"/>
      <protection locked="0"/>
    </xf>
    <xf numFmtId="0" fontId="21" fillId="7" borderId="50" xfId="0" applyFont="1" applyFill="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49" fontId="14" fillId="0" borderId="1" xfId="0" applyNumberFormat="1" applyFont="1" applyBorder="1" applyAlignment="1" applyProtection="1">
      <alignment horizontal="left" vertical="center" indent="2"/>
      <protection locked="0"/>
    </xf>
    <xf numFmtId="49" fontId="14" fillId="0" borderId="78" xfId="0" applyNumberFormat="1" applyFont="1" applyBorder="1" applyAlignment="1" applyProtection="1">
      <alignment horizontal="left" vertical="center" indent="2"/>
      <protection locked="0"/>
    </xf>
    <xf numFmtId="0" fontId="14" fillId="0" borderId="1" xfId="0" applyFont="1" applyBorder="1" applyAlignment="1" applyProtection="1">
      <alignment horizontal="left" vertical="center"/>
      <protection locked="0"/>
    </xf>
    <xf numFmtId="0" fontId="14" fillId="0" borderId="78" xfId="0" applyFont="1" applyBorder="1" applyAlignment="1" applyProtection="1">
      <alignment horizontal="left" vertical="center"/>
      <protection locked="0"/>
    </xf>
    <xf numFmtId="0" fontId="16" fillId="0" borderId="1" xfId="0" applyFont="1" applyBorder="1" applyAlignment="1" applyProtection="1">
      <alignment horizontal="center" vertical="center" wrapText="1"/>
      <protection locked="0"/>
    </xf>
    <xf numFmtId="0" fontId="16" fillId="0" borderId="78"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1" fillId="7" borderId="97" xfId="0" quotePrefix="1" applyFont="1" applyFill="1" applyBorder="1" applyAlignment="1" applyProtection="1">
      <alignment horizontal="center" vertical="center"/>
      <protection locked="0"/>
    </xf>
    <xf numFmtId="0" fontId="21" fillId="7" borderId="98" xfId="0" applyFont="1" applyFill="1" applyBorder="1" applyAlignment="1" applyProtection="1">
      <alignment horizontal="center" vertical="center"/>
      <protection locked="0"/>
    </xf>
    <xf numFmtId="0" fontId="21" fillId="7" borderId="99" xfId="0" applyFont="1" applyFill="1" applyBorder="1" applyAlignment="1" applyProtection="1">
      <alignment horizontal="center" vertical="center"/>
      <protection locked="0"/>
    </xf>
    <xf numFmtId="0" fontId="21" fillId="7" borderId="79" xfId="0" applyFont="1" applyFill="1" applyBorder="1" applyAlignment="1" applyProtection="1">
      <alignment horizontal="center" vertical="center"/>
      <protection locked="0"/>
    </xf>
    <xf numFmtId="0" fontId="21" fillId="7" borderId="57" xfId="0" applyFont="1" applyFill="1" applyBorder="1" applyAlignment="1" applyProtection="1">
      <alignment horizontal="center" vertical="center"/>
      <protection locked="0"/>
    </xf>
    <xf numFmtId="0" fontId="21" fillId="7" borderId="80" xfId="0" applyFont="1" applyFill="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protection locked="0"/>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38" fontId="16" fillId="6" borderId="3" xfId="3" applyFont="1" applyFill="1" applyBorder="1" applyAlignment="1" applyProtection="1">
      <alignment horizontal="right" vertical="center"/>
    </xf>
    <xf numFmtId="38" fontId="16" fillId="6" borderId="2" xfId="3" applyFont="1" applyFill="1" applyBorder="1" applyAlignment="1" applyProtection="1">
      <alignment horizontal="right" vertical="center"/>
    </xf>
    <xf numFmtId="0" fontId="14" fillId="0" borderId="6"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14" fillId="0" borderId="6" xfId="0" quotePrefix="1" applyFont="1" applyBorder="1" applyAlignment="1" applyProtection="1">
      <alignment horizontal="center" vertical="center" wrapText="1"/>
      <protection locked="0"/>
    </xf>
    <xf numFmtId="0" fontId="14" fillId="0" borderId="25" xfId="0" quotePrefix="1" applyFont="1" applyBorder="1" applyAlignment="1" applyProtection="1">
      <alignment horizontal="center" vertical="center" wrapText="1"/>
      <protection locked="0"/>
    </xf>
    <xf numFmtId="0" fontId="14" fillId="0" borderId="52" xfId="0" quotePrefix="1" applyFont="1" applyBorder="1" applyAlignment="1" applyProtection="1">
      <alignment horizontal="center" vertical="center" wrapText="1"/>
      <protection locked="0"/>
    </xf>
    <xf numFmtId="0" fontId="29"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14" fillId="0" borderId="75" xfId="0" applyFont="1" applyBorder="1" applyAlignment="1" applyProtection="1">
      <alignment horizontal="left" vertical="center"/>
      <protection locked="0"/>
    </xf>
    <xf numFmtId="0" fontId="14" fillId="0" borderId="76" xfId="0" applyFont="1" applyBorder="1" applyAlignment="1" applyProtection="1">
      <alignment horizontal="left" vertical="center"/>
      <protection locked="0"/>
    </xf>
    <xf numFmtId="0" fontId="14" fillId="0" borderId="77" xfId="0" applyFont="1" applyBorder="1" applyAlignment="1" applyProtection="1">
      <alignment horizontal="left" vertical="center"/>
      <protection locked="0"/>
    </xf>
    <xf numFmtId="0" fontId="21" fillId="7" borderId="7" xfId="0" applyFont="1" applyFill="1" applyBorder="1" applyAlignment="1" applyProtection="1">
      <alignment horizontal="center" vertical="center"/>
      <protection locked="0"/>
    </xf>
    <xf numFmtId="0" fontId="21" fillId="7" borderId="8" xfId="0" applyFont="1" applyFill="1" applyBorder="1" applyAlignment="1" applyProtection="1">
      <alignment horizontal="center" vertical="center"/>
      <protection locked="0"/>
    </xf>
    <xf numFmtId="0" fontId="21" fillId="7" borderId="9" xfId="0" applyFont="1" applyFill="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0" xfId="0" applyFont="1" applyBorder="1" applyAlignment="1" applyProtection="1">
      <alignment horizontal="right" vertical="center"/>
      <protection locked="0"/>
    </xf>
    <xf numFmtId="0" fontId="14" fillId="0" borderId="31"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93" xfId="0" applyFont="1" applyBorder="1" applyAlignment="1" applyProtection="1">
      <alignment horizontal="center" vertical="center" shrinkToFit="1"/>
      <protection locked="0"/>
    </xf>
    <xf numFmtId="0" fontId="14" fillId="0" borderId="71" xfId="0" applyFont="1" applyBorder="1" applyAlignment="1" applyProtection="1">
      <alignment horizontal="left" vertical="center"/>
      <protection locked="0"/>
    </xf>
    <xf numFmtId="0" fontId="14" fillId="0" borderId="72"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38" fontId="14" fillId="6" borderId="23" xfId="3" quotePrefix="1" applyFont="1" applyFill="1" applyBorder="1" applyAlignment="1" applyProtection="1">
      <alignment horizontal="center" vertical="center" wrapText="1"/>
    </xf>
    <xf numFmtId="38" fontId="14" fillId="6" borderId="31" xfId="3" quotePrefix="1" applyFont="1" applyFill="1" applyBorder="1" applyAlignment="1" applyProtection="1">
      <alignment horizontal="center" vertical="center" wrapText="1"/>
    </xf>
    <xf numFmtId="38" fontId="14" fillId="6" borderId="32" xfId="3" quotePrefix="1" applyFont="1" applyFill="1" applyBorder="1" applyAlignment="1" applyProtection="1">
      <alignment horizontal="center" vertical="center" wrapText="1"/>
    </xf>
    <xf numFmtId="38" fontId="14" fillId="6" borderId="20" xfId="3" quotePrefix="1" applyFont="1" applyFill="1" applyBorder="1" applyAlignment="1" applyProtection="1">
      <alignment horizontal="center" vertical="center" wrapText="1"/>
    </xf>
    <xf numFmtId="38" fontId="14" fillId="6" borderId="12" xfId="3" quotePrefix="1" applyFont="1" applyFill="1" applyBorder="1" applyAlignment="1" applyProtection="1">
      <alignment horizontal="center" vertical="center" wrapText="1"/>
    </xf>
    <xf numFmtId="38" fontId="14" fillId="6" borderId="50" xfId="3" quotePrefix="1" applyFont="1" applyFill="1" applyBorder="1" applyAlignment="1" applyProtection="1">
      <alignment horizontal="center" vertical="center" wrapText="1"/>
    </xf>
    <xf numFmtId="38" fontId="14" fillId="0" borderId="86" xfId="3" applyFont="1" applyFill="1" applyBorder="1" applyAlignment="1" applyProtection="1">
      <alignment horizontal="center" vertical="center"/>
      <protection locked="0"/>
    </xf>
    <xf numFmtId="38" fontId="14" fillId="0" borderId="87" xfId="3" applyFont="1" applyFill="1" applyBorder="1" applyAlignment="1" applyProtection="1">
      <alignment horizontal="center" vertical="center"/>
      <protection locked="0"/>
    </xf>
    <xf numFmtId="38" fontId="14" fillId="0" borderId="88" xfId="3" applyFont="1" applyFill="1" applyBorder="1" applyAlignment="1" applyProtection="1">
      <alignment horizontal="center" vertical="center"/>
      <protection locked="0"/>
    </xf>
    <xf numFmtId="38" fontId="14" fillId="0" borderId="89" xfId="3" applyFont="1" applyFill="1" applyBorder="1" applyAlignment="1" applyProtection="1">
      <alignment horizontal="center" vertical="center"/>
      <protection locked="0"/>
    </xf>
    <xf numFmtId="0" fontId="14" fillId="0" borderId="30"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74"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14" fillId="0" borderId="69"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0" xfId="0" quotePrefix="1" applyFont="1" applyBorder="1" applyAlignment="1" applyProtection="1">
      <alignment horizontal="center" vertical="center" wrapText="1"/>
      <protection locked="0"/>
    </xf>
    <xf numFmtId="0" fontId="14" fillId="0" borderId="31" xfId="0" quotePrefix="1" applyFont="1" applyBorder="1" applyAlignment="1" applyProtection="1">
      <alignment horizontal="center" vertical="center" wrapText="1"/>
      <protection locked="0"/>
    </xf>
    <xf numFmtId="0" fontId="14" fillId="0" borderId="22" xfId="0" quotePrefix="1" applyFont="1" applyBorder="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4" fillId="0" borderId="60" xfId="0" quotePrefix="1" applyFont="1" applyBorder="1" applyAlignment="1" applyProtection="1">
      <alignment horizontal="center" vertical="center" wrapText="1"/>
      <protection locked="0"/>
    </xf>
    <xf numFmtId="0" fontId="14" fillId="0" borderId="12" xfId="0" quotePrefix="1" applyFont="1" applyBorder="1" applyAlignment="1" applyProtection="1">
      <alignment horizontal="center" vertical="center" wrapText="1"/>
      <protection locked="0"/>
    </xf>
    <xf numFmtId="0" fontId="30" fillId="0" borderId="20"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2" fontId="14" fillId="0" borderId="1" xfId="0" applyNumberFormat="1" applyFont="1" applyBorder="1" applyAlignment="1" applyProtection="1">
      <alignment horizontal="center" vertical="center" wrapText="1"/>
      <protection locked="0"/>
    </xf>
    <xf numFmtId="2" fontId="14" fillId="0" borderId="6" xfId="0" applyNumberFormat="1" applyFont="1" applyBorder="1" applyAlignment="1" applyProtection="1">
      <alignment horizontal="center" vertical="center" wrapText="1"/>
      <protection locked="0"/>
    </xf>
    <xf numFmtId="0" fontId="14" fillId="0" borderId="77" xfId="0" applyFont="1" applyBorder="1" applyAlignment="1" applyProtection="1">
      <alignment horizontal="center" vertical="center" wrapText="1"/>
      <protection locked="0"/>
    </xf>
    <xf numFmtId="0" fontId="14" fillId="0" borderId="92" xfId="0" applyFont="1" applyBorder="1" applyAlignment="1" applyProtection="1">
      <alignment horizontal="center" vertical="center" wrapText="1"/>
      <protection locked="0"/>
    </xf>
    <xf numFmtId="12" fontId="14" fillId="0" borderId="92"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93"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184" fontId="14" fillId="0" borderId="23" xfId="0" quotePrefix="1" applyNumberFormat="1" applyFont="1" applyBorder="1" applyAlignment="1">
      <alignment horizontal="center" vertical="center" wrapText="1"/>
    </xf>
    <xf numFmtId="184" fontId="14" fillId="0" borderId="31" xfId="0" quotePrefix="1" applyNumberFormat="1" applyFont="1" applyBorder="1" applyAlignment="1">
      <alignment horizontal="center" vertical="center" wrapText="1"/>
    </xf>
    <xf numFmtId="184" fontId="14" fillId="0" borderId="4" xfId="0" quotePrefix="1" applyNumberFormat="1" applyFont="1" applyBorder="1" applyAlignment="1">
      <alignment horizontal="center" vertical="center" wrapText="1"/>
    </xf>
    <xf numFmtId="184" fontId="14" fillId="0" borderId="0" xfId="0" quotePrefix="1" applyNumberFormat="1" applyFont="1" applyAlignment="1">
      <alignment horizontal="center" vertical="center" wrapText="1"/>
    </xf>
    <xf numFmtId="184" fontId="14" fillId="0" borderId="47" xfId="0" quotePrefix="1" applyNumberFormat="1" applyFont="1" applyBorder="1" applyAlignment="1">
      <alignment horizontal="center" vertical="center" wrapText="1"/>
    </xf>
    <xf numFmtId="184" fontId="14" fillId="0" borderId="10" xfId="0" quotePrefix="1" applyNumberFormat="1" applyFont="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textRotation="255"/>
      <protection locked="0"/>
    </xf>
    <xf numFmtId="0" fontId="14" fillId="0" borderId="39" xfId="0" applyFont="1" applyBorder="1" applyAlignment="1" applyProtection="1">
      <alignment horizontal="center" vertical="center" textRotation="255"/>
      <protection locked="0"/>
    </xf>
    <xf numFmtId="0" fontId="14" fillId="0" borderId="47" xfId="0" applyFont="1" applyBorder="1" applyAlignment="1" applyProtection="1">
      <alignment horizontal="center" vertical="center" textRotation="255"/>
      <protection locked="0"/>
    </xf>
    <xf numFmtId="0" fontId="14" fillId="0" borderId="49" xfId="0" applyFont="1" applyBorder="1" applyAlignment="1" applyProtection="1">
      <alignment horizontal="center" vertical="center" textRotation="255"/>
      <protection locked="0"/>
    </xf>
    <xf numFmtId="0" fontId="19" fillId="0" borderId="6"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90" xfId="0" applyFont="1" applyBorder="1" applyAlignment="1" applyProtection="1">
      <alignment horizontal="center" vertical="center" wrapText="1"/>
      <protection locked="0"/>
    </xf>
    <xf numFmtId="0" fontId="14" fillId="0" borderId="9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9" fillId="0" borderId="75"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178" fontId="14" fillId="0" borderId="25" xfId="0" applyNumberFormat="1" applyFont="1" applyBorder="1" applyAlignment="1">
      <alignment horizontal="center" vertical="center" wrapText="1"/>
    </xf>
    <xf numFmtId="178" fontId="14" fillId="0" borderId="76" xfId="0" applyNumberFormat="1" applyFont="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23" xfId="0" applyFont="1" applyBorder="1" applyAlignment="1" applyProtection="1">
      <alignment horizontal="left" vertical="center"/>
      <protection locked="0"/>
    </xf>
    <xf numFmtId="0" fontId="14" fillId="0" borderId="34" xfId="0" applyFont="1" applyBorder="1" applyAlignment="1" applyProtection="1">
      <alignment horizontal="left" vertical="center"/>
      <protection locked="0"/>
    </xf>
    <xf numFmtId="0" fontId="21" fillId="7" borderId="24" xfId="0"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protection locked="0"/>
    </xf>
    <xf numFmtId="0" fontId="21" fillId="7" borderId="11" xfId="0" applyFont="1" applyFill="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00"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 xfId="0" applyFont="1" applyBorder="1" applyAlignment="1" applyProtection="1">
      <alignment horizontal="center" vertical="center" textRotation="255"/>
      <protection locked="0"/>
    </xf>
    <xf numFmtId="0" fontId="14" fillId="0" borderId="96" xfId="0" applyFont="1" applyBorder="1" applyAlignment="1" applyProtection="1">
      <alignment horizontal="center" vertical="center" textRotation="255"/>
      <protection locked="0"/>
    </xf>
    <xf numFmtId="0" fontId="14" fillId="0" borderId="22" xfId="0" applyFont="1" applyBorder="1" applyAlignment="1" applyProtection="1">
      <alignment horizontal="center" vertical="center" textRotation="255"/>
      <protection locked="0"/>
    </xf>
    <xf numFmtId="0" fontId="14" fillId="0" borderId="24" xfId="0" applyFont="1" applyBorder="1" applyAlignment="1" applyProtection="1">
      <alignment horizontal="center" vertical="center" textRotation="255"/>
      <protection locked="0"/>
    </xf>
    <xf numFmtId="1" fontId="14" fillId="0" borderId="6" xfId="0" applyNumberFormat="1" applyFont="1" applyBorder="1" applyAlignment="1" applyProtection="1">
      <alignment horizontal="center" vertical="center" wrapText="1"/>
      <protection locked="0"/>
    </xf>
    <xf numFmtId="1" fontId="14" fillId="0" borderId="52" xfId="0" applyNumberFormat="1" applyFont="1" applyBorder="1" applyAlignment="1" applyProtection="1">
      <alignment horizontal="center" vertical="center" wrapText="1"/>
      <protection locked="0"/>
    </xf>
    <xf numFmtId="12" fontId="14" fillId="0" borderId="1" xfId="0" applyNumberFormat="1"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30" xfId="0" applyFont="1" applyBorder="1" applyAlignment="1" applyProtection="1">
      <alignment horizontal="right" vertical="center" wrapText="1"/>
      <protection locked="0"/>
    </xf>
    <xf numFmtId="0" fontId="14" fillId="0" borderId="31"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30" fillId="0" borderId="0" xfId="0" applyFont="1" applyAlignment="1" applyProtection="1">
      <alignment vertical="center"/>
      <protection locked="0"/>
    </xf>
    <xf numFmtId="0" fontId="30" fillId="0" borderId="15" xfId="0" applyFont="1" applyBorder="1" applyAlignment="1" applyProtection="1">
      <alignment vertical="center"/>
      <protection locked="0"/>
    </xf>
    <xf numFmtId="2" fontId="14" fillId="0" borderId="92" xfId="0" applyNumberFormat="1" applyFont="1" applyBorder="1" applyAlignment="1" applyProtection="1">
      <alignment horizontal="center" vertical="center" wrapText="1"/>
      <protection locked="0"/>
    </xf>
    <xf numFmtId="2" fontId="14" fillId="0" borderId="75" xfId="0" applyNumberFormat="1" applyFont="1" applyBorder="1" applyAlignment="1" applyProtection="1">
      <alignment horizontal="center" vertical="center" wrapText="1"/>
      <protection locked="0"/>
    </xf>
    <xf numFmtId="0" fontId="16" fillId="0" borderId="23" xfId="4" applyFont="1" applyBorder="1" applyAlignment="1" applyProtection="1">
      <alignment horizontal="center" vertical="center" textRotation="255" wrapText="1"/>
      <protection locked="0"/>
    </xf>
    <xf numFmtId="0" fontId="16" fillId="0" borderId="31" xfId="4" applyFont="1" applyBorder="1" applyAlignment="1" applyProtection="1">
      <alignment horizontal="center" vertical="center" textRotation="255" wrapText="1"/>
      <protection locked="0"/>
    </xf>
    <xf numFmtId="0" fontId="16" fillId="0" borderId="34" xfId="4" applyFont="1" applyBorder="1" applyAlignment="1" applyProtection="1">
      <alignment horizontal="center" vertical="center" textRotation="255" wrapText="1"/>
      <protection locked="0"/>
    </xf>
    <xf numFmtId="0" fontId="16" fillId="0" borderId="4"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textRotation="255" wrapText="1"/>
      <protection locked="0"/>
    </xf>
    <xf numFmtId="0" fontId="16" fillId="0" borderId="39" xfId="4" applyFont="1" applyBorder="1" applyAlignment="1" applyProtection="1">
      <alignment horizontal="center" vertical="center" textRotation="255" wrapText="1"/>
      <protection locked="0"/>
    </xf>
    <xf numFmtId="0" fontId="16" fillId="0" borderId="20" xfId="4" applyFont="1" applyBorder="1" applyAlignment="1" applyProtection="1">
      <alignment horizontal="center" vertical="center" textRotation="255" wrapText="1"/>
      <protection locked="0"/>
    </xf>
    <xf numFmtId="0" fontId="16" fillId="0" borderId="12" xfId="4" applyFont="1" applyBorder="1" applyAlignment="1" applyProtection="1">
      <alignment horizontal="center" vertical="center" textRotation="255" wrapText="1"/>
      <protection locked="0"/>
    </xf>
    <xf numFmtId="0" fontId="16" fillId="0" borderId="33"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6" xfId="4" applyFont="1" applyBorder="1" applyAlignment="1" applyProtection="1">
      <alignment horizontal="center" vertical="center"/>
      <protection locked="0"/>
    </xf>
    <xf numFmtId="0" fontId="16" fillId="0" borderId="25" xfId="4" applyFont="1" applyBorder="1" applyAlignment="1" applyProtection="1">
      <alignment horizontal="center" vertical="center"/>
      <protection locked="0"/>
    </xf>
    <xf numFmtId="0" fontId="16" fillId="0" borderId="52" xfId="4" applyFont="1" applyBorder="1" applyAlignment="1" applyProtection="1">
      <alignment horizontal="center" vertical="center"/>
      <protection locked="0"/>
    </xf>
    <xf numFmtId="0" fontId="16" fillId="0" borderId="6" xfId="4" applyFont="1" applyBorder="1" applyAlignment="1" applyProtection="1">
      <alignment horizontal="left" vertical="center"/>
      <protection locked="0"/>
    </xf>
    <xf numFmtId="0" fontId="16" fillId="0" borderId="25" xfId="4" applyFont="1" applyBorder="1" applyAlignment="1" applyProtection="1">
      <alignment horizontal="left" vertical="center"/>
      <protection locked="0"/>
    </xf>
    <xf numFmtId="0" fontId="16" fillId="0" borderId="52" xfId="4" applyFont="1" applyBorder="1" applyAlignment="1" applyProtection="1">
      <alignment horizontal="left" vertical="center"/>
      <protection locked="0"/>
    </xf>
    <xf numFmtId="0" fontId="28" fillId="0" borderId="12" xfId="4" applyFont="1" applyBorder="1" applyAlignment="1" applyProtection="1">
      <alignment horizontal="center" vertical="center" readingOrder="1"/>
      <protection locked="0"/>
    </xf>
    <xf numFmtId="0" fontId="15" fillId="7" borderId="35" xfId="4" applyFont="1" applyFill="1" applyBorder="1" applyAlignment="1" applyProtection="1">
      <alignment horizontal="center" vertical="center"/>
      <protection locked="0"/>
    </xf>
    <xf numFmtId="0" fontId="15" fillId="7" borderId="36" xfId="4" applyFont="1" applyFill="1" applyBorder="1" applyAlignment="1" applyProtection="1">
      <alignment horizontal="center" vertical="center"/>
      <protection locked="0"/>
    </xf>
    <xf numFmtId="0" fontId="15" fillId="7" borderId="37" xfId="4" applyFont="1" applyFill="1" applyBorder="1" applyAlignment="1" applyProtection="1">
      <alignment horizontal="center" vertical="center"/>
      <protection locked="0"/>
    </xf>
    <xf numFmtId="0" fontId="16" fillId="0" borderId="45" xfId="4" applyFont="1" applyBorder="1" applyAlignment="1" applyProtection="1">
      <alignment horizontal="center" vertical="center" textRotation="255" wrapText="1"/>
      <protection locked="0"/>
    </xf>
    <xf numFmtId="0" fontId="16" fillId="0" borderId="38" xfId="4" applyFont="1" applyBorder="1" applyAlignment="1" applyProtection="1">
      <alignment horizontal="center" vertical="center" textRotation="255" wrapText="1"/>
      <protection locked="0"/>
    </xf>
    <xf numFmtId="0" fontId="16" fillId="0" borderId="44" xfId="4" applyFont="1" applyBorder="1" applyAlignment="1" applyProtection="1">
      <alignment horizontal="center" vertical="center" textRotation="255" wrapText="1"/>
      <protection locked="0"/>
    </xf>
    <xf numFmtId="0" fontId="24" fillId="0" borderId="38" xfId="4" applyFont="1" applyBorder="1" applyAlignment="1" applyProtection="1">
      <alignment horizontal="left" vertical="center" wrapText="1"/>
      <protection locked="0"/>
    </xf>
    <xf numFmtId="0" fontId="24" fillId="0" borderId="0" xfId="4" applyFont="1" applyAlignment="1" applyProtection="1">
      <alignment horizontal="left" vertical="center" wrapText="1"/>
      <protection locked="0"/>
    </xf>
    <xf numFmtId="0" fontId="24" fillId="0" borderId="0" xfId="4" applyFont="1" applyAlignment="1" applyProtection="1">
      <alignment horizontal="left" vertical="top" wrapText="1"/>
      <protection locked="0"/>
    </xf>
  </cellXfs>
  <cellStyles count="5">
    <cellStyle name="パーセント" xfId="1" builtinId="5"/>
    <cellStyle name="ハイパーリンク" xfId="2" builtinId="8"/>
    <cellStyle name="桁区切り" xfId="3" builtinId="6"/>
    <cellStyle name="標準" xfId="0" builtinId="0"/>
    <cellStyle name="標準 2" xfId="4"/>
  </cellStyles>
  <dxfs count="4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14</xdr:col>
      <xdr:colOff>178435</xdr:colOff>
      <xdr:row>6</xdr:row>
      <xdr:rowOff>149225</xdr:rowOff>
    </xdr:from>
    <xdr:to>
      <xdr:col>25</xdr:col>
      <xdr:colOff>50800</xdr:colOff>
      <xdr:row>8</xdr:row>
      <xdr:rowOff>187325</xdr:rowOff>
    </xdr:to>
    <xdr:sp macro="" textlink="">
      <xdr:nvSpPr>
        <xdr:cNvPr id="21505" name="AutoShape 1">
          <a:extLst>
            <a:ext uri="{FF2B5EF4-FFF2-40B4-BE49-F238E27FC236}">
              <a16:creationId xmlns:a16="http://schemas.microsoft.com/office/drawing/2014/main" id="{00000000-0008-0000-0200-000001540000}"/>
            </a:ext>
          </a:extLst>
        </xdr:cNvPr>
        <xdr:cNvSpPr>
          <a:spLocks noChangeArrowheads="1"/>
        </xdr:cNvSpPr>
      </xdr:nvSpPr>
      <xdr:spPr bwMode="auto">
        <a:xfrm>
          <a:off x="3201035" y="1520825"/>
          <a:ext cx="224726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60213</xdr:colOff>
      <xdr:row>45</xdr:row>
      <xdr:rowOff>0</xdr:rowOff>
    </xdr:from>
    <xdr:ext cx="1382144" cy="2512786"/>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5064356" y="19993430"/>
          <a:ext cx="1382144" cy="2512786"/>
        </a:xfrm>
        <a:prstGeom prst="wedgeRectCallout">
          <a:avLst>
            <a:gd name="adj1" fmla="val -152936"/>
            <a:gd name="adj2" fmla="val 108485"/>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0070C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11</xdr:col>
      <xdr:colOff>60417</xdr:colOff>
      <xdr:row>25</xdr:row>
      <xdr:rowOff>61685</xdr:rowOff>
    </xdr:from>
    <xdr:to>
      <xdr:col>12</xdr:col>
      <xdr:colOff>689429</xdr:colOff>
      <xdr:row>35</xdr:row>
      <xdr:rowOff>33618</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15278005" y="13374273"/>
          <a:ext cx="1435836" cy="3288874"/>
        </a:xfrm>
        <a:prstGeom prst="wedgeRectCallout">
          <a:avLst>
            <a:gd name="adj1" fmla="val -154571"/>
            <a:gd name="adj2" fmla="val -3411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を入力する場合、「四日市港管理組合若しくは三重県の工事評定点」、「中部地方整備局工事成績評定平均点」、「近畿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11</xdr:col>
      <xdr:colOff>65855</xdr:colOff>
      <xdr:row>39</xdr:row>
      <xdr:rowOff>40369</xdr:rowOff>
    </xdr:from>
    <xdr:to>
      <xdr:col>12</xdr:col>
      <xdr:colOff>671285</xdr:colOff>
      <xdr:row>41</xdr:row>
      <xdr:rowOff>263073</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14035855" y="18763798"/>
          <a:ext cx="1349287" cy="875846"/>
        </a:xfrm>
        <a:prstGeom prst="wedgeRectCallout">
          <a:avLst>
            <a:gd name="adj1" fmla="val -158116"/>
            <a:gd name="adj2" fmla="val 1560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11</xdr:col>
      <xdr:colOff>60417</xdr:colOff>
      <xdr:row>3</xdr:row>
      <xdr:rowOff>163285</xdr:rowOff>
    </xdr:from>
    <xdr:to>
      <xdr:col>12</xdr:col>
      <xdr:colOff>671285</xdr:colOff>
      <xdr:row>8</xdr:row>
      <xdr:rowOff>7254</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064560" y="1106714"/>
          <a:ext cx="1354725" cy="3790040"/>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10</xdr:col>
      <xdr:colOff>264434</xdr:colOff>
      <xdr:row>0</xdr:row>
      <xdr:rowOff>104320</xdr:rowOff>
    </xdr:from>
    <xdr:to>
      <xdr:col>12</xdr:col>
      <xdr:colOff>692386</xdr:colOff>
      <xdr:row>1</xdr:row>
      <xdr:rowOff>117374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3145863" y="104320"/>
          <a:ext cx="2260380"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11</xdr:col>
      <xdr:colOff>63500</xdr:colOff>
      <xdr:row>48</xdr:row>
      <xdr:rowOff>190500</xdr:rowOff>
    </xdr:from>
    <xdr:ext cx="1369785" cy="3075215"/>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5067643" y="22596929"/>
          <a:ext cx="1369785" cy="3075215"/>
        </a:xfrm>
        <a:prstGeom prst="wedgeRectCallout">
          <a:avLst>
            <a:gd name="adj1" fmla="val -147966"/>
            <a:gd name="adj2" fmla="val 1998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0070C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1224643</xdr:colOff>
      <xdr:row>0</xdr:row>
      <xdr:rowOff>154215</xdr:rowOff>
    </xdr:from>
    <xdr:to>
      <xdr:col>12</xdr:col>
      <xdr:colOff>824919</xdr:colOff>
      <xdr:row>1</xdr:row>
      <xdr:rowOff>239013</xdr:rowOff>
    </xdr:to>
    <xdr:sp macro="" textlink="">
      <xdr:nvSpPr>
        <xdr:cNvPr id="9" name="Rectangle 4">
          <a:extLst>
            <a:ext uri="{FF2B5EF4-FFF2-40B4-BE49-F238E27FC236}">
              <a16:creationId xmlns:a16="http://schemas.microsoft.com/office/drawing/2014/main" id="{00000000-0008-0000-0400-000009000000}"/>
            </a:ext>
          </a:extLst>
        </xdr:cNvPr>
        <xdr:cNvSpPr>
          <a:spLocks noChangeArrowheads="1"/>
        </xdr:cNvSpPr>
      </xdr:nvSpPr>
      <xdr:spPr bwMode="auto">
        <a:xfrm>
          <a:off x="3519714" y="154215"/>
          <a:ext cx="12390991" cy="5383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14</xdr:col>
      <xdr:colOff>61685</xdr:colOff>
      <xdr:row>2</xdr:row>
      <xdr:rowOff>315927</xdr:rowOff>
    </xdr:from>
    <xdr:to>
      <xdr:col>15</xdr:col>
      <xdr:colOff>689428</xdr:colOff>
      <xdr:row>7</xdr:row>
      <xdr:rowOff>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7714685" y="1162594"/>
          <a:ext cx="1368576" cy="1970074"/>
        </a:xfrm>
        <a:prstGeom prst="wedgeRectCallout">
          <a:avLst>
            <a:gd name="adj1" fmla="val -460646"/>
            <a:gd name="adj2" fmla="val 2344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236128</xdr:colOff>
      <xdr:row>1</xdr:row>
      <xdr:rowOff>209096</xdr:rowOff>
    </xdr:from>
    <xdr:to>
      <xdr:col>15</xdr:col>
      <xdr:colOff>687523</xdr:colOff>
      <xdr:row>2</xdr:row>
      <xdr:rowOff>199702</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16410485" y="662667"/>
          <a:ext cx="2982324"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63500</xdr:colOff>
      <xdr:row>46</xdr:row>
      <xdr:rowOff>0</xdr:rowOff>
    </xdr:from>
    <xdr:ext cx="1382144" cy="2512786"/>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8024929" y="21918389"/>
          <a:ext cx="1382144" cy="2512786"/>
        </a:xfrm>
        <a:prstGeom prst="wedgeRectCallout">
          <a:avLst>
            <a:gd name="adj1" fmla="val -270419"/>
            <a:gd name="adj2" fmla="val 10559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0070C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14</xdr:col>
      <xdr:colOff>86383</xdr:colOff>
      <xdr:row>26</xdr:row>
      <xdr:rowOff>247952</xdr:rowOff>
    </xdr:from>
    <xdr:to>
      <xdr:col>15</xdr:col>
      <xdr:colOff>715395</xdr:colOff>
      <xdr:row>36</xdr:row>
      <xdr:rowOff>224117</xdr:rowOff>
    </xdr:to>
    <xdr:sp macro="" textlink="">
      <xdr:nvSpPr>
        <xdr:cNvPr id="15" name="四角形吹き出し 14">
          <a:extLst>
            <a:ext uri="{FF2B5EF4-FFF2-40B4-BE49-F238E27FC236}">
              <a16:creationId xmlns:a16="http://schemas.microsoft.com/office/drawing/2014/main" id="{00000000-0008-0000-0400-00000F000000}"/>
            </a:ext>
          </a:extLst>
        </xdr:cNvPr>
        <xdr:cNvSpPr/>
      </xdr:nvSpPr>
      <xdr:spPr>
        <a:xfrm>
          <a:off x="19338089" y="14759570"/>
          <a:ext cx="1458247" cy="3326723"/>
        </a:xfrm>
        <a:prstGeom prst="wedgeRectCallout">
          <a:avLst>
            <a:gd name="adj1" fmla="val -275491"/>
            <a:gd name="adj2" fmla="val -32652"/>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a:t>
          </a:r>
          <a:r>
            <a:rPr kumimoji="1" lang="ja-JP" altLang="en-US" sz="1200" b="1">
              <a:solidFill>
                <a:srgbClr val="0070C0"/>
              </a:solidFill>
              <a:effectLst/>
              <a:latin typeface="BIZ UDゴシック" panose="020B0400000000000000" pitchFamily="49" charset="-128"/>
              <a:ea typeface="BIZ UDゴシック" panose="020B0400000000000000" pitchFamily="49" charset="-128"/>
              <a:cs typeface="+mn-cs"/>
            </a:rPr>
            <a:t>四日市港管理組合若しくは</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14</xdr:col>
      <xdr:colOff>50999</xdr:colOff>
      <xdr:row>42</xdr:row>
      <xdr:rowOff>114755</xdr:rowOff>
    </xdr:from>
    <xdr:to>
      <xdr:col>15</xdr:col>
      <xdr:colOff>689428</xdr:colOff>
      <xdr:row>45</xdr:row>
      <xdr:rowOff>10887</xdr:rowOff>
    </xdr:to>
    <xdr:sp macro="" textlink="">
      <xdr:nvSpPr>
        <xdr:cNvPr id="17" name="四角形吹き出し 16">
          <a:extLst>
            <a:ext uri="{FF2B5EF4-FFF2-40B4-BE49-F238E27FC236}">
              <a16:creationId xmlns:a16="http://schemas.microsoft.com/office/drawing/2014/main" id="{00000000-0008-0000-0400-000011000000}"/>
            </a:ext>
          </a:extLst>
        </xdr:cNvPr>
        <xdr:cNvSpPr/>
      </xdr:nvSpPr>
      <xdr:spPr>
        <a:xfrm>
          <a:off x="18012428" y="20561755"/>
          <a:ext cx="1382286" cy="875846"/>
        </a:xfrm>
        <a:prstGeom prst="wedgeRectCallout">
          <a:avLst>
            <a:gd name="adj1" fmla="val -272409"/>
            <a:gd name="adj2" fmla="val 1663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66787</xdr:colOff>
      <xdr:row>49</xdr:row>
      <xdr:rowOff>210459</xdr:rowOff>
    </xdr:from>
    <xdr:ext cx="1369785" cy="3075215"/>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18028216" y="24521888"/>
          <a:ext cx="1369785" cy="3075215"/>
        </a:xfrm>
        <a:prstGeom prst="wedgeRectCallout">
          <a:avLst>
            <a:gd name="adj1" fmla="val -273132"/>
            <a:gd name="adj2" fmla="val 2027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0070C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14</xdr:col>
      <xdr:colOff>49480</xdr:colOff>
      <xdr:row>7</xdr:row>
      <xdr:rowOff>0</xdr:rowOff>
    </xdr:from>
    <xdr:to>
      <xdr:col>15</xdr:col>
      <xdr:colOff>660348</xdr:colOff>
      <xdr:row>12</xdr:row>
      <xdr:rowOff>287645</xdr:rowOff>
    </xdr:to>
    <xdr:sp macro="" textlink="">
      <xdr:nvSpPr>
        <xdr:cNvPr id="24" name="四角形吹き出し 23">
          <a:extLst>
            <a:ext uri="{FF2B5EF4-FFF2-40B4-BE49-F238E27FC236}">
              <a16:creationId xmlns:a16="http://schemas.microsoft.com/office/drawing/2014/main" id="{00000000-0008-0000-0400-000018000000}"/>
            </a:ext>
          </a:extLst>
        </xdr:cNvPr>
        <xdr:cNvSpPr/>
      </xdr:nvSpPr>
      <xdr:spPr>
        <a:xfrm>
          <a:off x="17748662" y="3253345"/>
          <a:ext cx="1349777" cy="3880755"/>
        </a:xfrm>
        <a:prstGeom prst="wedgeRectCallout">
          <a:avLst>
            <a:gd name="adj1" fmla="val -273551"/>
            <a:gd name="adj2" fmla="val -3025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40821</xdr:colOff>
      <xdr:row>31</xdr:row>
      <xdr:rowOff>108858</xdr:rowOff>
    </xdr:from>
    <xdr:to>
      <xdr:col>66</xdr:col>
      <xdr:colOff>265339</xdr:colOff>
      <xdr:row>36</xdr:row>
      <xdr:rowOff>54429</xdr:rowOff>
    </xdr:to>
    <xdr:grpSp>
      <xdr:nvGrpSpPr>
        <xdr:cNvPr id="4" name="グループ化 3"/>
        <xdr:cNvGrpSpPr/>
      </xdr:nvGrpSpPr>
      <xdr:grpSpPr>
        <a:xfrm>
          <a:off x="11157857" y="7715251"/>
          <a:ext cx="8905875" cy="898071"/>
          <a:chOff x="21580929" y="7810500"/>
          <a:chExt cx="8905875" cy="638175"/>
        </a:xfrm>
      </xdr:grpSpPr>
      <xdr:pic>
        <xdr:nvPicPr>
          <xdr:cNvPr id="38" name="図 37">
            <a:extLst>
              <a:ext uri="{FF2B5EF4-FFF2-40B4-BE49-F238E27FC236}">
                <a16:creationId xmlns:a16="http://schemas.microsoft.com/office/drawing/2014/main" id="{0EDA683D-EE63-DACB-285E-8187C521D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80929" y="7810500"/>
            <a:ext cx="8905875" cy="638175"/>
          </a:xfrm>
          <a:prstGeom prst="rect">
            <a:avLst/>
          </a:prstGeom>
          <a:solidFill>
            <a:schemeClr val="bg1"/>
          </a:solidFill>
        </xdr:spPr>
      </xdr:pic>
      <xdr:sp macro="" textlink="">
        <xdr:nvSpPr>
          <xdr:cNvPr id="2" name="正方形/長方形 1"/>
          <xdr:cNvSpPr/>
        </xdr:nvSpPr>
        <xdr:spPr>
          <a:xfrm>
            <a:off x="22166036" y="7824109"/>
            <a:ext cx="3537857" cy="6123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令和４年</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4</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月</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日以降に完成検査を行った工事の評定点</a:t>
            </a:r>
          </a:p>
        </xdr:txBody>
      </xdr:sp>
    </xdr:grpSp>
    <xdr:clientData/>
  </xdr:twoCellAnchor>
  <xdr:twoCellAnchor editAs="oneCell">
    <xdr:from>
      <xdr:col>24</xdr:col>
      <xdr:colOff>104588</xdr:colOff>
      <xdr:row>31</xdr:row>
      <xdr:rowOff>54675</xdr:rowOff>
    </xdr:from>
    <xdr:to>
      <xdr:col>29</xdr:col>
      <xdr:colOff>154855</xdr:colOff>
      <xdr:row>33</xdr:row>
      <xdr:rowOff>112459</xdr:rowOff>
    </xdr:to>
    <xdr:sp macro="" textlink="">
      <xdr:nvSpPr>
        <xdr:cNvPr id="40" name="AutoShape 3">
          <a:extLst>
            <a:ext uri="{FF2B5EF4-FFF2-40B4-BE49-F238E27FC236}">
              <a16:creationId xmlns:a16="http://schemas.microsoft.com/office/drawing/2014/main" id="{00000000-0008-0000-0500-000028000000}"/>
            </a:ext>
          </a:extLst>
        </xdr:cNvPr>
        <xdr:cNvSpPr>
          <a:spLocks noChangeArrowheads="1"/>
        </xdr:cNvSpPr>
      </xdr:nvSpPr>
      <xdr:spPr bwMode="auto">
        <a:xfrm>
          <a:off x="6462059" y="8100499"/>
          <a:ext cx="1432326" cy="446254"/>
        </a:xfrm>
        <a:prstGeom prst="wedgeRectCallout">
          <a:avLst>
            <a:gd name="adj1" fmla="val 82195"/>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38</xdr:col>
      <xdr:colOff>261030</xdr:colOff>
      <xdr:row>37</xdr:row>
      <xdr:rowOff>131083</xdr:rowOff>
    </xdr:from>
    <xdr:to>
      <xdr:col>50</xdr:col>
      <xdr:colOff>289394</xdr:colOff>
      <xdr:row>40</xdr:row>
      <xdr:rowOff>48533</xdr:rowOff>
    </xdr:to>
    <xdr:sp macro="" textlink="">
      <xdr:nvSpPr>
        <xdr:cNvPr id="51" name="AutoShape 3">
          <a:extLst>
            <a:ext uri="{FF2B5EF4-FFF2-40B4-BE49-F238E27FC236}">
              <a16:creationId xmlns:a16="http://schemas.microsoft.com/office/drawing/2014/main" id="{00000000-0008-0000-0500-000033000000}"/>
            </a:ext>
          </a:extLst>
        </xdr:cNvPr>
        <xdr:cNvSpPr>
          <a:spLocks noChangeArrowheads="1"/>
        </xdr:cNvSpPr>
      </xdr:nvSpPr>
      <xdr:spPr bwMode="auto">
        <a:xfrm>
          <a:off x="11677423" y="9696904"/>
          <a:ext cx="3620650" cy="488950"/>
        </a:xfrm>
        <a:prstGeom prst="wedgeRectCallout">
          <a:avLst>
            <a:gd name="adj1" fmla="val 40374"/>
            <a:gd name="adj2" fmla="val -1441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r>
            <a:rPr lang="ja-JP" altLang="en-US" b="1">
              <a:solidFill>
                <a:srgbClr val="FF0000"/>
              </a:solidFill>
              <a:effectLst/>
              <a:latin typeface="BIZ UDゴシック" panose="020B0400000000000000" pitchFamily="49" charset="-128"/>
              <a:ea typeface="BIZ UDゴシック" panose="020B0400000000000000" pitchFamily="49" charset="-128"/>
            </a:rPr>
            <a:t>評価を希望する件数だけ記載してください。　</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rtl="0"/>
          <a:r>
            <a:rPr lang="en-US" altLang="ja-JP" b="1">
              <a:solidFill>
                <a:srgbClr val="FF0000"/>
              </a:solidFill>
              <a:effectLst/>
              <a:latin typeface="BIZ UDゴシック" panose="020B0400000000000000" pitchFamily="49" charset="-128"/>
              <a:ea typeface="BIZ UDゴシック" panose="020B0400000000000000" pitchFamily="49" charset="-128"/>
            </a:rPr>
            <a:t>※</a:t>
          </a:r>
          <a:r>
            <a:rPr lang="ja-JP" altLang="en-US" b="1">
              <a:solidFill>
                <a:srgbClr val="FF0000"/>
              </a:solidFill>
              <a:effectLst/>
              <a:latin typeface="BIZ UDゴシック" panose="020B0400000000000000" pitchFamily="49" charset="-128"/>
              <a:ea typeface="BIZ UDゴシック" panose="020B0400000000000000" pitchFamily="49" charset="-128"/>
            </a:rPr>
            <a:t>すべての評定点を記入する必要はありません。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25</xdr:col>
      <xdr:colOff>167217</xdr:colOff>
      <xdr:row>7</xdr:row>
      <xdr:rowOff>43393</xdr:rowOff>
    </xdr:from>
    <xdr:to>
      <xdr:col>34</xdr:col>
      <xdr:colOff>209325</xdr:colOff>
      <xdr:row>9</xdr:row>
      <xdr:rowOff>97118</xdr:rowOff>
    </xdr:to>
    <xdr:sp macro="" textlink="">
      <xdr:nvSpPr>
        <xdr:cNvPr id="36" name="AutoShape 3">
          <a:extLst>
            <a:ext uri="{FF2B5EF4-FFF2-40B4-BE49-F238E27FC236}">
              <a16:creationId xmlns:a16="http://schemas.microsoft.com/office/drawing/2014/main" id="{00000000-0008-0000-0500-000024000000}"/>
            </a:ext>
          </a:extLst>
        </xdr:cNvPr>
        <xdr:cNvSpPr>
          <a:spLocks noChangeArrowheads="1"/>
        </xdr:cNvSpPr>
      </xdr:nvSpPr>
      <xdr:spPr bwMode="auto">
        <a:xfrm>
          <a:off x="6801099" y="1619687"/>
          <a:ext cx="2529814" cy="442196"/>
        </a:xfrm>
        <a:prstGeom prst="wedgeRectCallout">
          <a:avLst>
            <a:gd name="adj1" fmla="val 28135"/>
            <a:gd name="adj2" fmla="val 375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統計上必要なため、実績（認証取得）について、有無を選択してください。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30826</xdr:colOff>
      <xdr:row>31</xdr:row>
      <xdr:rowOff>176261</xdr:rowOff>
    </xdr:from>
    <xdr:to>
      <xdr:col>34</xdr:col>
      <xdr:colOff>117418</xdr:colOff>
      <xdr:row>55</xdr:row>
      <xdr:rowOff>138737</xdr:rowOff>
    </xdr:to>
    <xdr:grpSp>
      <xdr:nvGrpSpPr>
        <xdr:cNvPr id="397730" name="グループ化 2">
          <a:extLst>
            <a:ext uri="{FF2B5EF4-FFF2-40B4-BE49-F238E27FC236}">
              <a16:creationId xmlns:a16="http://schemas.microsoft.com/office/drawing/2014/main" id="{00000000-0008-0000-0500-0000A2110600}"/>
            </a:ext>
          </a:extLst>
        </xdr:cNvPr>
        <xdr:cNvGrpSpPr>
          <a:grpSpLocks/>
        </xdr:cNvGrpSpPr>
      </xdr:nvGrpSpPr>
      <xdr:grpSpPr bwMode="auto">
        <a:xfrm>
          <a:off x="928897" y="7782654"/>
          <a:ext cx="9366664" cy="4534476"/>
          <a:chOff x="4249102" y="9967124"/>
          <a:chExt cx="8674304" cy="4674244"/>
        </a:xfrm>
      </xdr:grpSpPr>
      <xdr:sp macro="" textlink="">
        <xdr:nvSpPr>
          <xdr:cNvPr id="27" name="四角形吹き出し 26">
            <a:extLst>
              <a:ext uri="{FF2B5EF4-FFF2-40B4-BE49-F238E27FC236}">
                <a16:creationId xmlns:a16="http://schemas.microsoft.com/office/drawing/2014/main" id="{00000000-0008-0000-0500-00001B000000}"/>
              </a:ext>
            </a:extLst>
          </xdr:cNvPr>
          <xdr:cNvSpPr/>
        </xdr:nvSpPr>
        <xdr:spPr bwMode="auto">
          <a:xfrm>
            <a:off x="4540268" y="10779630"/>
            <a:ext cx="8383138" cy="3861738"/>
          </a:xfrm>
          <a:prstGeom prst="wedgeRectCallout">
            <a:avLst>
              <a:gd name="adj1" fmla="val -49076"/>
              <a:gd name="adj2" fmla="val 1519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rtl="0" eaLnBrk="1" fontAlgn="auto" latinLnBrk="0" hangingPunct="1">
              <a:lnSpc>
                <a:spcPts val="1400"/>
              </a:lnSpc>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Ｐ</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Ａ</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Ｂ／Ｃ</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Ｄ　（</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円未満切捨て）</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Ａ：当初契約金額</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Ｂ：</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当該年度</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分の</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Ｃ：</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全体工期日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Ｄ：</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工事の出資比率（単独工事の場合は、</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100</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％として計算します）</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　</a:t>
            </a:r>
            <a:endParaRPr lang="ja-JP" altLang="ja-JP" sz="1200">
              <a:solidFill>
                <a:srgbClr val="FF0000"/>
              </a:solidFill>
              <a:effectLst/>
              <a:latin typeface="BIZ UDゴシック" panose="020B0400000000000000" pitchFamily="49" charset="-128"/>
              <a:ea typeface="BIZ UDゴシック" panose="020B0400000000000000" pitchFamily="49" charset="-128"/>
            </a:endParaRPr>
          </a:p>
          <a:p>
            <a:pPr marL="0" marR="0" indent="0" algn="l" defTabSz="914400" rtl="0" eaLnBrk="1" fontAlgn="auto" latinLnBrk="0" hangingPunct="1">
              <a:lnSpc>
                <a:spcPts val="1400"/>
              </a:lnSpc>
              <a:spcBef>
                <a:spcPts val="0"/>
              </a:spcBef>
              <a:spcAft>
                <a:spcPts val="0"/>
              </a:spcAft>
              <a:buClrTx/>
              <a:buSzTx/>
              <a:buFontTx/>
              <a:buNone/>
              <a:tabLst/>
              <a:defRPr/>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工事の場合は、出資比率を記入してください。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sp macro="" textlink="">
        <xdr:nvSpPr>
          <xdr:cNvPr id="32" name="AutoShape 3">
            <a:extLst>
              <a:ext uri="{FF2B5EF4-FFF2-40B4-BE49-F238E27FC236}">
                <a16:creationId xmlns:a16="http://schemas.microsoft.com/office/drawing/2014/main" id="{00000000-0008-0000-0500-000020000000}"/>
              </a:ext>
            </a:extLst>
          </xdr:cNvPr>
          <xdr:cNvSpPr>
            <a:spLocks noChangeArrowheads="1"/>
          </xdr:cNvSpPr>
        </xdr:nvSpPr>
        <xdr:spPr bwMode="auto">
          <a:xfrm>
            <a:off x="4249102" y="9967124"/>
            <a:ext cx="2100253" cy="447622"/>
          </a:xfrm>
          <a:prstGeom prst="wedgeRectCallout">
            <a:avLst>
              <a:gd name="adj1" fmla="val -13421"/>
              <a:gd name="adj2" fmla="val 15438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計算例ですので、提出する際は、削除してください。</a:t>
            </a:r>
            <a:endParaRPr lang="ja-JP" altLang="ja-JP" b="0">
              <a:effectLst/>
              <a:latin typeface="BIZ UDゴシック" panose="020B0400000000000000" pitchFamily="49" charset="-128"/>
              <a:ea typeface="BIZ UDゴシック" panose="020B0400000000000000" pitchFamily="49" charset="-128"/>
            </a:endParaRPr>
          </a:p>
        </xdr:txBody>
      </xdr:sp>
      <xdr:pic>
        <xdr:nvPicPr>
          <xdr:cNvPr id="397736" name="図 46">
            <a:extLst>
              <a:ext uri="{FF2B5EF4-FFF2-40B4-BE49-F238E27FC236}">
                <a16:creationId xmlns:a16="http://schemas.microsoft.com/office/drawing/2014/main" id="{00000000-0008-0000-0500-0000A81106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592771" y="12067320"/>
            <a:ext cx="8283287" cy="2330236"/>
          </a:xfrm>
          <a:prstGeom prst="rect">
            <a:avLst/>
          </a:prstGeom>
          <a:solidFill>
            <a:srgbClr val="FFFFFF"/>
          </a:solidFill>
          <a:ln w="9525">
            <a:solidFill>
              <a:srgbClr val="FF0000"/>
            </a:solidFill>
            <a:miter lim="800000"/>
            <a:headEnd/>
            <a:tailEnd/>
          </a:ln>
        </xdr:spPr>
      </xdr:pic>
      <xdr:sp macro="" textlink="">
        <xdr:nvSpPr>
          <xdr:cNvPr id="33" name="AutoShape 3">
            <a:extLst>
              <a:ext uri="{FF2B5EF4-FFF2-40B4-BE49-F238E27FC236}">
                <a16:creationId xmlns:a16="http://schemas.microsoft.com/office/drawing/2014/main" id="{00000000-0008-0000-0500-000021000000}"/>
              </a:ext>
            </a:extLst>
          </xdr:cNvPr>
          <xdr:cNvSpPr>
            <a:spLocks noChangeArrowheads="1"/>
          </xdr:cNvSpPr>
        </xdr:nvSpPr>
        <xdr:spPr bwMode="auto">
          <a:xfrm>
            <a:off x="10489934" y="11300368"/>
            <a:ext cx="2238551" cy="394957"/>
          </a:xfrm>
          <a:prstGeom prst="wedgeRectCallout">
            <a:avLst>
              <a:gd name="adj1" fmla="val 41638"/>
              <a:gd name="adj2" fmla="val 1707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出資比率は</a:t>
            </a:r>
            <a:r>
              <a:rPr lang="ja-JP" altLang="en-US" sz="1100" b="0" i="0" u="sng" baseline="0">
                <a:solidFill>
                  <a:srgbClr val="FF0000"/>
                </a:solidFill>
                <a:effectLst/>
                <a:latin typeface="BIZ UDゴシック" panose="020B0400000000000000" pitchFamily="49" charset="-128"/>
                <a:ea typeface="BIZ UDゴシック" panose="020B0400000000000000" pitchFamily="49" charset="-128"/>
                <a:cs typeface="+mn-cs"/>
              </a:rPr>
              <a:t>数字のみ</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を入力すると</a:t>
            </a:r>
            <a:endPar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endParaRPr>
          </a:p>
          <a:p>
            <a:pPr rtl="0">
              <a:lnSpc>
                <a:spcPts val="1200"/>
              </a:lnSpc>
            </a:pPr>
            <a:r>
              <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rPr>
              <a:t>JV</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 ○％と表示されます。</a:t>
            </a:r>
            <a:endParaRPr lang="ja-JP" altLang="ja-JP" b="0">
              <a:effectLst/>
              <a:latin typeface="BIZ UDゴシック" panose="020B0400000000000000" pitchFamily="49" charset="-128"/>
              <a:ea typeface="BIZ UDゴシック" panose="020B0400000000000000" pitchFamily="49" charset="-128"/>
            </a:endParaRPr>
          </a:p>
        </xdr:txBody>
      </xdr:sp>
      <xdr:sp macro="" textlink="">
        <xdr:nvSpPr>
          <xdr:cNvPr id="34" name="AutoShape 3">
            <a:extLst>
              <a:ext uri="{FF2B5EF4-FFF2-40B4-BE49-F238E27FC236}">
                <a16:creationId xmlns:a16="http://schemas.microsoft.com/office/drawing/2014/main" id="{00000000-0008-0000-0500-000022000000}"/>
              </a:ext>
            </a:extLst>
          </xdr:cNvPr>
          <xdr:cNvSpPr>
            <a:spLocks noChangeArrowheads="1"/>
          </xdr:cNvSpPr>
        </xdr:nvSpPr>
        <xdr:spPr bwMode="auto">
          <a:xfrm>
            <a:off x="9678368" y="11835897"/>
            <a:ext cx="2944072" cy="217778"/>
          </a:xfrm>
          <a:prstGeom prst="wedgeRectCallout">
            <a:avLst>
              <a:gd name="adj1" fmla="val 17935"/>
              <a:gd name="adj2" fmla="val 13954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50,000,000×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29" name="AutoShape 3">
            <a:extLst>
              <a:ext uri="{FF2B5EF4-FFF2-40B4-BE49-F238E27FC236}">
                <a16:creationId xmlns:a16="http://schemas.microsoft.com/office/drawing/2014/main" id="{00000000-0008-0000-0500-00001D000000}"/>
              </a:ext>
            </a:extLst>
          </xdr:cNvPr>
          <xdr:cNvSpPr>
            <a:spLocks noChangeArrowheads="1"/>
          </xdr:cNvSpPr>
        </xdr:nvSpPr>
        <xdr:spPr bwMode="auto">
          <a:xfrm>
            <a:off x="9627722" y="13659624"/>
            <a:ext cx="2944072" cy="217778"/>
          </a:xfrm>
          <a:prstGeom prst="wedgeRectCallout">
            <a:avLst>
              <a:gd name="adj1" fmla="val 15988"/>
              <a:gd name="adj2" fmla="val 1211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0" name="AutoShape 3">
            <a:extLst>
              <a:ext uri="{FF2B5EF4-FFF2-40B4-BE49-F238E27FC236}">
                <a16:creationId xmlns:a16="http://schemas.microsoft.com/office/drawing/2014/main" id="{00000000-0008-0000-0500-00001E000000}"/>
              </a:ext>
            </a:extLst>
          </xdr:cNvPr>
          <xdr:cNvSpPr>
            <a:spLocks noChangeArrowheads="1"/>
          </xdr:cNvSpPr>
        </xdr:nvSpPr>
        <xdr:spPr bwMode="auto">
          <a:xfrm>
            <a:off x="9638070" y="12994710"/>
            <a:ext cx="2944072" cy="217778"/>
          </a:xfrm>
          <a:prstGeom prst="wedgeRectCallout">
            <a:avLst>
              <a:gd name="adj1" fmla="val 16699"/>
              <a:gd name="adj2" fmla="val 1481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1" name="AutoShape 3">
            <a:extLst>
              <a:ext uri="{FF2B5EF4-FFF2-40B4-BE49-F238E27FC236}">
                <a16:creationId xmlns:a16="http://schemas.microsoft.com/office/drawing/2014/main" id="{00000000-0008-0000-0500-00001F000000}"/>
              </a:ext>
            </a:extLst>
          </xdr:cNvPr>
          <xdr:cNvSpPr>
            <a:spLocks noChangeArrowheads="1"/>
          </xdr:cNvSpPr>
        </xdr:nvSpPr>
        <xdr:spPr bwMode="auto">
          <a:xfrm>
            <a:off x="9661060" y="12452760"/>
            <a:ext cx="2944072" cy="217778"/>
          </a:xfrm>
          <a:prstGeom prst="wedgeRectCallout">
            <a:avLst>
              <a:gd name="adj1" fmla="val 18705"/>
              <a:gd name="adj2" fmla="val 1376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18</xdr:col>
      <xdr:colOff>16809</xdr:colOff>
      <xdr:row>9</xdr:row>
      <xdr:rowOff>68036</xdr:rowOff>
    </xdr:from>
    <xdr:to>
      <xdr:col>28</xdr:col>
      <xdr:colOff>573</xdr:colOff>
      <xdr:row>12</xdr:row>
      <xdr:rowOff>82178</xdr:rowOff>
    </xdr:to>
    <xdr:sp macro="" textlink="">
      <xdr:nvSpPr>
        <xdr:cNvPr id="37" name="AutoShape 3">
          <a:extLst>
            <a:ext uri="{FF2B5EF4-FFF2-40B4-BE49-F238E27FC236}">
              <a16:creationId xmlns:a16="http://schemas.microsoft.com/office/drawing/2014/main" id="{00000000-0008-0000-0500-000025000000}"/>
            </a:ext>
          </a:extLst>
        </xdr:cNvPr>
        <xdr:cNvSpPr>
          <a:spLocks noChangeArrowheads="1"/>
        </xdr:cNvSpPr>
      </xdr:nvSpPr>
      <xdr:spPr bwMode="auto">
        <a:xfrm>
          <a:off x="5405238" y="2041072"/>
          <a:ext cx="2977335" cy="612856"/>
        </a:xfrm>
        <a:prstGeom prst="wedgeRectCallout">
          <a:avLst>
            <a:gd name="adj1" fmla="val 48112"/>
            <a:gd name="adj2" fmla="val 796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0" bIns="0" anchor="ctr" upright="1"/>
        <a:lstStyle/>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プルダウンで「○」を選択してください。（最大４点）</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editAs="oneCell">
    <xdr:from>
      <xdr:col>18</xdr:col>
      <xdr:colOff>98338</xdr:colOff>
      <xdr:row>23</xdr:row>
      <xdr:rowOff>182776</xdr:rowOff>
    </xdr:from>
    <xdr:to>
      <xdr:col>33</xdr:col>
      <xdr:colOff>225985</xdr:colOff>
      <xdr:row>25</xdr:row>
      <xdr:rowOff>109258</xdr:rowOff>
    </xdr:to>
    <xdr:sp macro="" textlink="">
      <xdr:nvSpPr>
        <xdr:cNvPr id="44" name="AutoShape 3">
          <a:extLst>
            <a:ext uri="{FF2B5EF4-FFF2-40B4-BE49-F238E27FC236}">
              <a16:creationId xmlns:a16="http://schemas.microsoft.com/office/drawing/2014/main" id="{00000000-0008-0000-0500-00002C000000}"/>
            </a:ext>
          </a:extLst>
        </xdr:cNvPr>
        <xdr:cNvSpPr>
          <a:spLocks noChangeArrowheads="1"/>
        </xdr:cNvSpPr>
      </xdr:nvSpPr>
      <xdr:spPr bwMode="auto">
        <a:xfrm>
          <a:off x="4956088" y="6453401"/>
          <a:ext cx="4175772" cy="450357"/>
        </a:xfrm>
        <a:prstGeom prst="wedgeRectCallout">
          <a:avLst>
            <a:gd name="adj1" fmla="val 26260"/>
            <a:gd name="adj2" fmla="val 1777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r>
            <a:rPr lang="ja-JP" altLang="en-US" b="1">
              <a:solidFill>
                <a:srgbClr val="FF0000"/>
              </a:solidFill>
              <a:effectLst/>
            </a:rPr>
            <a:t>。</a:t>
          </a:r>
          <a:endParaRPr lang="ja-JP" altLang="ja-JP" b="1">
            <a:solidFill>
              <a:srgbClr val="FF0000"/>
            </a:solidFill>
            <a:effectLst/>
          </a:endParaRPr>
        </a:p>
      </xdr:txBody>
    </xdr:sp>
    <xdr:clientData/>
  </xdr:twoCellAnchor>
  <xdr:twoCellAnchor editAs="oneCell">
    <xdr:from>
      <xdr:col>53</xdr:col>
      <xdr:colOff>3403</xdr:colOff>
      <xdr:row>37</xdr:row>
      <xdr:rowOff>34276</xdr:rowOff>
    </xdr:from>
    <xdr:to>
      <xdr:col>68</xdr:col>
      <xdr:colOff>96535</xdr:colOff>
      <xdr:row>39</xdr:row>
      <xdr:rowOff>131837</xdr:rowOff>
    </xdr:to>
    <xdr:sp macro="" textlink="">
      <xdr:nvSpPr>
        <xdr:cNvPr id="43" name="AutoShape 3">
          <a:extLst>
            <a:ext uri="{FF2B5EF4-FFF2-40B4-BE49-F238E27FC236}">
              <a16:creationId xmlns:a16="http://schemas.microsoft.com/office/drawing/2014/main" id="{00000000-0008-0000-0500-00002B000000}"/>
            </a:ext>
          </a:extLst>
        </xdr:cNvPr>
        <xdr:cNvSpPr>
          <a:spLocks noChangeArrowheads="1"/>
        </xdr:cNvSpPr>
      </xdr:nvSpPr>
      <xdr:spPr bwMode="auto">
        <a:xfrm>
          <a:off x="15910153" y="9600097"/>
          <a:ext cx="4583489" cy="478561"/>
        </a:xfrm>
        <a:prstGeom prst="wedgeRectCallout">
          <a:avLst>
            <a:gd name="adj1" fmla="val 12597"/>
            <a:gd name="adj2" fmla="val -1243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57</xdr:row>
      <xdr:rowOff>67235</xdr:rowOff>
    </xdr:from>
    <xdr:to>
      <xdr:col>27</xdr:col>
      <xdr:colOff>237032</xdr:colOff>
      <xdr:row>59</xdr:row>
      <xdr:rowOff>125018</xdr:rowOff>
    </xdr:to>
    <xdr:sp macro="" textlink="">
      <xdr:nvSpPr>
        <xdr:cNvPr id="47" name="AutoShape 3">
          <a:extLst>
            <a:ext uri="{FF2B5EF4-FFF2-40B4-BE49-F238E27FC236}">
              <a16:creationId xmlns:a16="http://schemas.microsoft.com/office/drawing/2014/main" id="{00000000-0008-0000-0500-00002F000000}"/>
            </a:ext>
          </a:extLst>
        </xdr:cNvPr>
        <xdr:cNvSpPr>
          <a:spLocks noChangeArrowheads="1"/>
        </xdr:cNvSpPr>
      </xdr:nvSpPr>
      <xdr:spPr bwMode="auto">
        <a:xfrm>
          <a:off x="5876365" y="13241368"/>
          <a:ext cx="1404934" cy="447250"/>
        </a:xfrm>
        <a:prstGeom prst="wedgeRectCallout">
          <a:avLst>
            <a:gd name="adj1" fmla="val 86414"/>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59</xdr:row>
      <xdr:rowOff>164351</xdr:rowOff>
    </xdr:from>
    <xdr:to>
      <xdr:col>27</xdr:col>
      <xdr:colOff>237032</xdr:colOff>
      <xdr:row>62</xdr:row>
      <xdr:rowOff>27899</xdr:rowOff>
    </xdr:to>
    <xdr:sp macro="" textlink="">
      <xdr:nvSpPr>
        <xdr:cNvPr id="50" name="AutoShape 3">
          <a:extLst>
            <a:ext uri="{FF2B5EF4-FFF2-40B4-BE49-F238E27FC236}">
              <a16:creationId xmlns:a16="http://schemas.microsoft.com/office/drawing/2014/main" id="{00000000-0008-0000-0500-000032000000}"/>
            </a:ext>
          </a:extLst>
        </xdr:cNvPr>
        <xdr:cNvSpPr>
          <a:spLocks noChangeArrowheads="1"/>
        </xdr:cNvSpPr>
      </xdr:nvSpPr>
      <xdr:spPr bwMode="auto">
        <a:xfrm>
          <a:off x="5991412" y="13648763"/>
          <a:ext cx="1432326" cy="446254"/>
        </a:xfrm>
        <a:prstGeom prst="wedgeRectCallout">
          <a:avLst>
            <a:gd name="adj1" fmla="val 87411"/>
            <a:gd name="adj2" fmla="val -1300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183645</xdr:colOff>
      <xdr:row>30</xdr:row>
      <xdr:rowOff>5050</xdr:rowOff>
    </xdr:from>
    <xdr:to>
      <xdr:col>23</xdr:col>
      <xdr:colOff>76201</xdr:colOff>
      <xdr:row>33</xdr:row>
      <xdr:rowOff>40529</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6170788" y="7420943"/>
          <a:ext cx="790627" cy="606979"/>
          <a:chOff x="4781044" y="7277916"/>
          <a:chExt cx="705356" cy="619679"/>
        </a:xfrm>
      </xdr:grpSpPr>
      <xdr:sp macro="" textlink="">
        <xdr:nvSpPr>
          <xdr:cNvPr id="39" name="AutoShape 3">
            <a:extLst>
              <a:ext uri="{FF2B5EF4-FFF2-40B4-BE49-F238E27FC236}">
                <a16:creationId xmlns:a16="http://schemas.microsoft.com/office/drawing/2014/main" id="{00000000-0008-0000-0500-000027000000}"/>
              </a:ext>
            </a:extLst>
          </xdr:cNvPr>
          <xdr:cNvSpPr>
            <a:spLocks noChangeArrowheads="1"/>
          </xdr:cNvSpPr>
        </xdr:nvSpPr>
        <xdr:spPr bwMode="auto">
          <a:xfrm>
            <a:off x="4781044" y="7277916"/>
            <a:ext cx="705356" cy="433176"/>
          </a:xfrm>
          <a:prstGeom prst="wedgeRectCallout">
            <a:avLst>
              <a:gd name="adj1" fmla="val 38012"/>
              <a:gd name="adj2" fmla="val 981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rot="20995723">
            <a:off x="4831973" y="7699363"/>
            <a:ext cx="251448" cy="198232"/>
          </a:xfrm>
          <a:custGeom>
            <a:avLst/>
            <a:gdLst>
              <a:gd name="connsiteX0" fmla="*/ 95250 w 241300"/>
              <a:gd name="connsiteY0" fmla="*/ 0 h 244475"/>
              <a:gd name="connsiteX1" fmla="*/ 0 w 241300"/>
              <a:gd name="connsiteY1" fmla="*/ 244475 h 244475"/>
              <a:gd name="connsiteX2" fmla="*/ 241300 w 241300"/>
              <a:gd name="connsiteY2" fmla="*/ 34925 h 244475"/>
            </a:gdLst>
            <a:ahLst/>
            <a:cxnLst>
              <a:cxn ang="0">
                <a:pos x="connsiteX0" y="connsiteY0"/>
              </a:cxn>
              <a:cxn ang="0">
                <a:pos x="connsiteX1" y="connsiteY1"/>
              </a:cxn>
              <a:cxn ang="0">
                <a:pos x="connsiteX2" y="connsiteY2"/>
              </a:cxn>
            </a:cxnLst>
            <a:rect l="l" t="t" r="r" b="b"/>
            <a:pathLst>
              <a:path w="241300" h="244475">
                <a:moveTo>
                  <a:pt x="95250" y="0"/>
                </a:moveTo>
                <a:lnTo>
                  <a:pt x="0" y="244475"/>
                </a:lnTo>
                <a:lnTo>
                  <a:pt x="241300" y="34925"/>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39158</xdr:colOff>
      <xdr:row>43</xdr:row>
      <xdr:rowOff>36509</xdr:rowOff>
    </xdr:from>
    <xdr:to>
      <xdr:col>3</xdr:col>
      <xdr:colOff>222250</xdr:colOff>
      <xdr:row>49</xdr:row>
      <xdr:rowOff>119060</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39158" y="10545759"/>
          <a:ext cx="992717" cy="1225551"/>
        </a:xfrm>
        <a:prstGeom prst="bracketPair">
          <a:avLst>
            <a:gd name="adj" fmla="val 681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34925</xdr:colOff>
      <xdr:row>0</xdr:row>
      <xdr:rowOff>76200</xdr:rowOff>
    </xdr:from>
    <xdr:to>
      <xdr:col>32</xdr:col>
      <xdr:colOff>190500</xdr:colOff>
      <xdr:row>2</xdr:row>
      <xdr:rowOff>146050</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5162550" y="76200"/>
          <a:ext cx="3663950" cy="696913"/>
        </a:xfrm>
        <a:prstGeom prst="wedgeRectCallout">
          <a:avLst>
            <a:gd name="adj1" fmla="val 34098"/>
            <a:gd name="adj2" fmla="val 90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127000</xdr:colOff>
      <xdr:row>5</xdr:row>
      <xdr:rowOff>76200</xdr:rowOff>
    </xdr:from>
    <xdr:to>
      <xdr:col>28</xdr:col>
      <xdr:colOff>246063</xdr:colOff>
      <xdr:row>7</xdr:row>
      <xdr:rowOff>261937</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4714875" y="1417638"/>
          <a:ext cx="3087688" cy="852487"/>
        </a:xfrm>
        <a:prstGeom prst="wedgeRectCallout">
          <a:avLst>
            <a:gd name="adj1" fmla="val -44929"/>
            <a:gd name="adj2" fmla="val -77619"/>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123599</xdr:colOff>
      <xdr:row>16</xdr:row>
      <xdr:rowOff>101370</xdr:rowOff>
    </xdr:from>
    <xdr:to>
      <xdr:col>29</xdr:col>
      <xdr:colOff>210911</xdr:colOff>
      <xdr:row>19</xdr:row>
      <xdr:rowOff>77103</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5367952" y="5076782"/>
          <a:ext cx="3292194" cy="771350"/>
          <a:chOff x="5002809" y="5157664"/>
          <a:chExt cx="3091637" cy="779833"/>
        </a:xfrm>
      </xdr:grpSpPr>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5002809" y="5710891"/>
            <a:ext cx="3091637" cy="226606"/>
          </a:xfrm>
          <a:prstGeom prst="wedgeRectCallout">
            <a:avLst>
              <a:gd name="adj1" fmla="val -25271"/>
              <a:gd name="adj2" fmla="val -269543"/>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2" name="フリーフォーム 1">
            <a:extLst>
              <a:ext uri="{FF2B5EF4-FFF2-40B4-BE49-F238E27FC236}">
                <a16:creationId xmlns:a16="http://schemas.microsoft.com/office/drawing/2014/main" id="{00000000-0008-0000-0600-000002000000}"/>
              </a:ext>
            </a:extLst>
          </xdr:cNvPr>
          <xdr:cNvSpPr/>
        </xdr:nvSpPr>
        <xdr:spPr>
          <a:xfrm>
            <a:off x="7029450" y="5157664"/>
            <a:ext cx="482600" cy="558800"/>
          </a:xfrm>
          <a:custGeom>
            <a:avLst/>
            <a:gdLst>
              <a:gd name="connsiteX0" fmla="*/ 0 w 558800"/>
              <a:gd name="connsiteY0" fmla="*/ 711200 h 711200"/>
              <a:gd name="connsiteX1" fmla="*/ 469900 w 558800"/>
              <a:gd name="connsiteY1" fmla="*/ 0 h 711200"/>
              <a:gd name="connsiteX2" fmla="*/ 558800 w 558800"/>
              <a:gd name="connsiteY2" fmla="*/ 704850 h 711200"/>
            </a:gdLst>
            <a:ahLst/>
            <a:cxnLst>
              <a:cxn ang="0">
                <a:pos x="connsiteX0" y="connsiteY0"/>
              </a:cxn>
              <a:cxn ang="0">
                <a:pos x="connsiteX1" y="connsiteY1"/>
              </a:cxn>
              <a:cxn ang="0">
                <a:pos x="connsiteX2" y="connsiteY2"/>
              </a:cxn>
            </a:cxnLst>
            <a:rect l="l" t="t" r="r" b="b"/>
            <a:pathLst>
              <a:path w="558800" h="711200">
                <a:moveTo>
                  <a:pt x="0" y="711200"/>
                </a:moveTo>
                <a:lnTo>
                  <a:pt x="469900" y="0"/>
                </a:lnTo>
                <a:lnTo>
                  <a:pt x="558800" y="7048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0</xdr:colOff>
      <xdr:row>16</xdr:row>
      <xdr:rowOff>14111</xdr:rowOff>
    </xdr:from>
    <xdr:to>
      <xdr:col>83</xdr:col>
      <xdr:colOff>146049</xdr:colOff>
      <xdr:row>46</xdr:row>
      <xdr:rowOff>36379</xdr:rowOff>
    </xdr:to>
    <xdr:grpSp>
      <xdr:nvGrpSpPr>
        <xdr:cNvPr id="6" name="グループ化 5">
          <a:extLst>
            <a:ext uri="{FF2B5EF4-FFF2-40B4-BE49-F238E27FC236}">
              <a16:creationId xmlns:a16="http://schemas.microsoft.com/office/drawing/2014/main" id="{00000000-0008-0000-0E00-000006000000}"/>
            </a:ext>
          </a:extLst>
        </xdr:cNvPr>
        <xdr:cNvGrpSpPr/>
      </xdr:nvGrpSpPr>
      <xdr:grpSpPr>
        <a:xfrm>
          <a:off x="6381750" y="3062111"/>
          <a:ext cx="6072716" cy="5102268"/>
          <a:chOff x="6032500" y="3005666"/>
          <a:chExt cx="5790494" cy="5102268"/>
        </a:xfrm>
      </xdr:grpSpPr>
      <xdr:pic>
        <xdr:nvPicPr>
          <xdr:cNvPr id="7" name="図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0" y="3005666"/>
            <a:ext cx="3863625" cy="5102268"/>
          </a:xfrm>
          <a:prstGeom prst="rect">
            <a:avLst/>
          </a:prstGeom>
          <a:noFill/>
          <a:ln>
            <a:noFill/>
          </a:ln>
        </xdr:spPr>
      </xdr:pic>
      <xdr:cxnSp macro="">
        <xdr:nvCxnSpPr>
          <xdr:cNvPr id="8" name="直線矢印コネクタ 7">
            <a:extLst>
              <a:ext uri="{FF2B5EF4-FFF2-40B4-BE49-F238E27FC236}">
                <a16:creationId xmlns:a16="http://schemas.microsoft.com/office/drawing/2014/main" id="{00000000-0008-0000-0E00-000008000000}"/>
              </a:ext>
            </a:extLst>
          </xdr:cNvPr>
          <xdr:cNvCxnSpPr/>
        </xdr:nvCxnSpPr>
        <xdr:spPr>
          <a:xfrm flipH="1">
            <a:off x="9857669" y="4061175"/>
            <a:ext cx="552450" cy="48895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9968794" y="3600800"/>
            <a:ext cx="1835150" cy="4667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例１</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行を挿入して、</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r>
              <a:rPr kumimoji="1" lang="ja-JP" altLang="en-US" sz="1050">
                <a:solidFill>
                  <a:srgbClr val="FF0000"/>
                </a:solidFill>
                <a:latin typeface="BIZ UDゴシック" panose="020B0400000000000000" pitchFamily="49" charset="-128"/>
                <a:ea typeface="BIZ UDゴシック" panose="020B0400000000000000" pitchFamily="49" charset="-128"/>
              </a:rPr>
              <a:t>５行を超えて記載している。</a:t>
            </a:r>
          </a:p>
        </xdr:txBody>
      </xdr:sp>
      <xdr:cxnSp macro="">
        <xdr:nvCxnSpPr>
          <xdr:cNvPr id="10" name="直線矢印コネクタ 9">
            <a:extLst>
              <a:ext uri="{FF2B5EF4-FFF2-40B4-BE49-F238E27FC236}">
                <a16:creationId xmlns:a16="http://schemas.microsoft.com/office/drawing/2014/main" id="{00000000-0008-0000-0E00-00000A000000}"/>
              </a:ext>
            </a:extLst>
          </xdr:cNvPr>
          <xdr:cNvCxnSpPr/>
        </xdr:nvCxnSpPr>
        <xdr:spPr>
          <a:xfrm flipH="1">
            <a:off x="9803694" y="5610575"/>
            <a:ext cx="774700" cy="12382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E00-00000B000000}"/>
              </a:ext>
            </a:extLst>
          </xdr:cNvPr>
          <xdr:cNvCxnSpPr/>
        </xdr:nvCxnSpPr>
        <xdr:spPr>
          <a:xfrm flipH="1">
            <a:off x="9816394" y="5610575"/>
            <a:ext cx="781050" cy="48577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E00-00000C000000}"/>
              </a:ext>
            </a:extLst>
          </xdr:cNvPr>
          <xdr:cNvCxnSpPr>
            <a:stCxn id="13" idx="1"/>
          </xdr:cNvCxnSpPr>
        </xdr:nvCxnSpPr>
        <xdr:spPr>
          <a:xfrm flipH="1">
            <a:off x="9194094" y="7528275"/>
            <a:ext cx="765175" cy="40640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9959269" y="7182200"/>
            <a:ext cx="1851025" cy="6921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例３</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文字のポイントを小さくして、５行で記載している。</a:t>
            </a: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9987844" y="4947000"/>
            <a:ext cx="1835150" cy="6858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例２</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提案毎の行を増減して、３つの提案を１５行で記載している。</a:t>
            </a:r>
          </a:p>
        </xdr:txBody>
      </xdr:sp>
    </xdr:grpSp>
    <xdr:clientData/>
  </xdr:twoCellAnchor>
  <xdr:twoCellAnchor>
    <xdr:from>
      <xdr:col>8</xdr:col>
      <xdr:colOff>5998</xdr:colOff>
      <xdr:row>5</xdr:row>
      <xdr:rowOff>95250</xdr:rowOff>
    </xdr:from>
    <xdr:to>
      <xdr:col>33</xdr:col>
      <xdr:colOff>32165</xdr:colOff>
      <xdr:row>11</xdr:row>
      <xdr:rowOff>50879</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1127831" y="1280583"/>
          <a:ext cx="3730334" cy="9716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solidFill>
                <a:srgbClr val="FF0000"/>
              </a:solidFill>
              <a:latin typeface="BIZ UDゴシック" panose="020B0400000000000000" pitchFamily="49" charset="-128"/>
              <a:ea typeface="BIZ UDゴシック" panose="020B0400000000000000" pitchFamily="49" charset="-128"/>
            </a:rPr>
            <a:t>次ページの</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特記課題の注意事項</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を必ず読んでください。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1">
              <a:shade val="50000"/>
            </a:schemeClr>
          </a:solidFill>
        </a:ln>
      </a:spPr>
      <a:bodyPr vertOverflow="clip" horzOverflow="clip" rtlCol="0" anchor="ctr"/>
      <a:lstStyle>
        <a:defPPr algn="ctr">
          <a:defRPr kumimoji="1" sz="14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08"/>
  <sheetViews>
    <sheetView view="pageBreakPreview" topLeftCell="B42" zoomScale="70" zoomScaleNormal="75" zoomScaleSheetLayoutView="70" workbookViewId="0">
      <selection activeCell="I49" sqref="I49"/>
    </sheetView>
  </sheetViews>
  <sheetFormatPr defaultColWidth="9" defaultRowHeight="13.5" x14ac:dyDescent="0.15"/>
  <cols>
    <col min="1" max="1" width="2.375" style="34" customWidth="1"/>
    <col min="2" max="3" width="8.625" style="34" customWidth="1"/>
    <col min="4" max="4" width="18.625" style="34" customWidth="1"/>
    <col min="5" max="5" width="64.75" style="34" customWidth="1"/>
    <col min="6" max="6" width="36.625" style="34" customWidth="1"/>
    <col min="7" max="9" width="10.375" style="34" customWidth="1"/>
    <col min="10" max="10" width="10.375" style="223" customWidth="1"/>
    <col min="11" max="11" width="10.375" style="34" customWidth="1"/>
    <col min="12" max="12" width="12.375" style="223" customWidth="1"/>
    <col min="13" max="13" width="250.625" style="34" customWidth="1"/>
    <col min="14" max="16384" width="9" style="34"/>
  </cols>
  <sheetData>
    <row r="1" spans="2:14" ht="15" thickBot="1" x14ac:dyDescent="0.2">
      <c r="E1" s="172"/>
      <c r="M1" s="174" t="s">
        <v>320</v>
      </c>
    </row>
    <row r="2" spans="2:14" ht="41.25" customHeight="1" thickBot="1" x14ac:dyDescent="0.2">
      <c r="B2" s="316" t="s">
        <v>0</v>
      </c>
      <c r="C2" s="317"/>
      <c r="D2" s="134" t="s">
        <v>322</v>
      </c>
      <c r="F2" s="35"/>
      <c r="G2" s="134" t="s">
        <v>1</v>
      </c>
      <c r="H2" s="35"/>
      <c r="I2" s="233" t="s">
        <v>305</v>
      </c>
      <c r="J2" s="234"/>
      <c r="K2" s="234"/>
      <c r="M2" s="235"/>
      <c r="N2" s="134"/>
    </row>
    <row r="3" spans="2:14" s="36" customFormat="1" ht="20.100000000000001" customHeight="1" x14ac:dyDescent="0.15">
      <c r="B3" s="319" t="s">
        <v>2</v>
      </c>
      <c r="C3" s="320"/>
      <c r="D3" s="264" t="s">
        <v>3</v>
      </c>
      <c r="E3" s="264" t="s">
        <v>4</v>
      </c>
      <c r="F3" s="300" t="s">
        <v>5</v>
      </c>
      <c r="G3" s="301"/>
      <c r="H3" s="302"/>
      <c r="I3" s="344" t="s">
        <v>6</v>
      </c>
      <c r="J3" s="325"/>
      <c r="K3" s="326"/>
      <c r="L3" s="276" t="s">
        <v>7</v>
      </c>
      <c r="M3" s="264" t="s">
        <v>8</v>
      </c>
    </row>
    <row r="4" spans="2:14" s="36" customFormat="1" ht="30" customHeight="1" thickBot="1" x14ac:dyDescent="0.2">
      <c r="B4" s="321"/>
      <c r="C4" s="322"/>
      <c r="D4" s="318"/>
      <c r="E4" s="318"/>
      <c r="F4" s="321"/>
      <c r="G4" s="331"/>
      <c r="H4" s="322"/>
      <c r="I4" s="188" t="s">
        <v>9</v>
      </c>
      <c r="J4" s="188" t="s">
        <v>10</v>
      </c>
      <c r="K4" s="236" t="s">
        <v>11</v>
      </c>
      <c r="L4" s="299"/>
      <c r="M4" s="318"/>
    </row>
    <row r="5" spans="2:14" s="36" customFormat="1" ht="20.100000000000001" customHeight="1" thickTop="1" x14ac:dyDescent="0.15">
      <c r="B5" s="335" t="s">
        <v>12</v>
      </c>
      <c r="C5" s="329" t="s">
        <v>13</v>
      </c>
      <c r="D5" s="284" t="s">
        <v>14</v>
      </c>
      <c r="E5" s="327" t="s">
        <v>15</v>
      </c>
      <c r="F5" s="332" t="s">
        <v>297</v>
      </c>
      <c r="G5" s="333"/>
      <c r="H5" s="334"/>
      <c r="I5" s="136">
        <v>10</v>
      </c>
      <c r="J5" s="357">
        <v>10</v>
      </c>
      <c r="K5" s="361">
        <v>30</v>
      </c>
      <c r="L5" s="284" t="s">
        <v>16</v>
      </c>
      <c r="M5" s="348" t="s">
        <v>306</v>
      </c>
    </row>
    <row r="6" spans="2:14" s="36" customFormat="1" ht="20.100000000000001" customHeight="1" x14ac:dyDescent="0.15">
      <c r="B6" s="309"/>
      <c r="C6" s="297"/>
      <c r="D6" s="299"/>
      <c r="E6" s="328"/>
      <c r="F6" s="324" t="s">
        <v>34</v>
      </c>
      <c r="G6" s="325"/>
      <c r="H6" s="326"/>
      <c r="I6" s="228">
        <v>0</v>
      </c>
      <c r="J6" s="350"/>
      <c r="K6" s="362"/>
      <c r="L6" s="299"/>
      <c r="M6" s="341"/>
    </row>
    <row r="7" spans="2:14" s="36" customFormat="1" ht="24.95" customHeight="1" x14ac:dyDescent="0.15">
      <c r="B7" s="309"/>
      <c r="C7" s="297"/>
      <c r="D7" s="299" t="s">
        <v>300</v>
      </c>
      <c r="E7" s="323" t="s">
        <v>19</v>
      </c>
      <c r="F7" s="259" t="s">
        <v>20</v>
      </c>
      <c r="G7" s="308"/>
      <c r="H7" s="260"/>
      <c r="I7" s="231">
        <v>3</v>
      </c>
      <c r="J7" s="349">
        <v>3</v>
      </c>
      <c r="K7" s="362"/>
      <c r="L7" s="299"/>
      <c r="M7" s="340" t="s">
        <v>308</v>
      </c>
    </row>
    <row r="8" spans="2:14" s="36" customFormat="1" ht="24.95" customHeight="1" x14ac:dyDescent="0.15">
      <c r="B8" s="309"/>
      <c r="C8" s="297"/>
      <c r="D8" s="299"/>
      <c r="E8" s="323"/>
      <c r="F8" s="259" t="s">
        <v>17</v>
      </c>
      <c r="G8" s="308"/>
      <c r="H8" s="260"/>
      <c r="I8" s="228">
        <v>0</v>
      </c>
      <c r="J8" s="350"/>
      <c r="K8" s="362"/>
      <c r="L8" s="299"/>
      <c r="M8" s="341"/>
    </row>
    <row r="9" spans="2:14" s="36" customFormat="1" ht="80.099999999999994" customHeight="1" x14ac:dyDescent="0.15">
      <c r="B9" s="309"/>
      <c r="C9" s="297"/>
      <c r="D9" s="299"/>
      <c r="E9" s="276" t="s">
        <v>21</v>
      </c>
      <c r="F9" s="324" t="s">
        <v>22</v>
      </c>
      <c r="G9" s="325"/>
      <c r="H9" s="326"/>
      <c r="I9" s="231">
        <v>9</v>
      </c>
      <c r="J9" s="349">
        <v>9</v>
      </c>
      <c r="K9" s="362"/>
      <c r="L9" s="299"/>
      <c r="M9" s="345" t="s">
        <v>307</v>
      </c>
    </row>
    <row r="10" spans="2:14" s="36" customFormat="1" ht="80.099999999999994" customHeight="1" x14ac:dyDescent="0.15">
      <c r="B10" s="309"/>
      <c r="C10" s="297"/>
      <c r="D10" s="299"/>
      <c r="E10" s="299"/>
      <c r="F10" s="324" t="s">
        <v>23</v>
      </c>
      <c r="G10" s="325"/>
      <c r="H10" s="326"/>
      <c r="I10" s="231">
        <v>3</v>
      </c>
      <c r="J10" s="350"/>
      <c r="K10" s="362"/>
      <c r="L10" s="299"/>
      <c r="M10" s="346"/>
    </row>
    <row r="11" spans="2:14" s="36" customFormat="1" ht="80.099999999999994" customHeight="1" x14ac:dyDescent="0.15">
      <c r="B11" s="309"/>
      <c r="C11" s="297"/>
      <c r="D11" s="277"/>
      <c r="E11" s="299"/>
      <c r="F11" s="259" t="s">
        <v>24</v>
      </c>
      <c r="G11" s="308"/>
      <c r="H11" s="260"/>
      <c r="I11" s="231">
        <v>0</v>
      </c>
      <c r="J11" s="350"/>
      <c r="K11" s="362"/>
      <c r="L11" s="299"/>
      <c r="M11" s="347"/>
    </row>
    <row r="12" spans="2:14" s="36" customFormat="1" ht="90" customHeight="1" x14ac:dyDescent="0.15">
      <c r="B12" s="309"/>
      <c r="C12" s="330" t="s">
        <v>25</v>
      </c>
      <c r="D12" s="264" t="s">
        <v>26</v>
      </c>
      <c r="E12" s="270" t="s">
        <v>27</v>
      </c>
      <c r="F12" s="273" t="s">
        <v>28</v>
      </c>
      <c r="G12" s="274"/>
      <c r="H12" s="274"/>
      <c r="I12" s="275"/>
      <c r="J12" s="358">
        <v>4</v>
      </c>
      <c r="K12" s="362"/>
      <c r="L12" s="299"/>
      <c r="M12" s="345" t="s">
        <v>319</v>
      </c>
    </row>
    <row r="13" spans="2:14" s="36" customFormat="1" ht="90" customHeight="1" x14ac:dyDescent="0.15">
      <c r="B13" s="309"/>
      <c r="C13" s="297"/>
      <c r="D13" s="265"/>
      <c r="E13" s="312"/>
      <c r="F13" s="267" t="s">
        <v>29</v>
      </c>
      <c r="G13" s="267"/>
      <c r="H13" s="267"/>
      <c r="I13" s="139">
        <v>4</v>
      </c>
      <c r="J13" s="359"/>
      <c r="K13" s="362"/>
      <c r="L13" s="299"/>
      <c r="M13" s="346"/>
    </row>
    <row r="14" spans="2:14" s="36" customFormat="1" ht="90" customHeight="1" x14ac:dyDescent="0.15">
      <c r="B14" s="309"/>
      <c r="C14" s="297"/>
      <c r="D14" s="265"/>
      <c r="E14" s="312"/>
      <c r="F14" s="267" t="s">
        <v>30</v>
      </c>
      <c r="G14" s="267"/>
      <c r="H14" s="267"/>
      <c r="I14" s="139">
        <v>3</v>
      </c>
      <c r="J14" s="359"/>
      <c r="K14" s="362"/>
      <c r="L14" s="299"/>
      <c r="M14" s="346"/>
    </row>
    <row r="15" spans="2:14" s="36" customFormat="1" ht="90" customHeight="1" x14ac:dyDescent="0.15">
      <c r="B15" s="309"/>
      <c r="C15" s="297"/>
      <c r="D15" s="265"/>
      <c r="E15" s="312"/>
      <c r="F15" s="267" t="s">
        <v>31</v>
      </c>
      <c r="G15" s="267"/>
      <c r="H15" s="267"/>
      <c r="I15" s="139">
        <v>2</v>
      </c>
      <c r="J15" s="359"/>
      <c r="K15" s="362"/>
      <c r="L15" s="299"/>
      <c r="M15" s="346"/>
    </row>
    <row r="16" spans="2:14" s="36" customFormat="1" ht="90" customHeight="1" x14ac:dyDescent="0.15">
      <c r="B16" s="309"/>
      <c r="C16" s="297"/>
      <c r="D16" s="265"/>
      <c r="E16" s="312"/>
      <c r="F16" s="267" t="s">
        <v>32</v>
      </c>
      <c r="G16" s="267"/>
      <c r="H16" s="267"/>
      <c r="I16" s="139">
        <v>1</v>
      </c>
      <c r="J16" s="359"/>
      <c r="K16" s="362"/>
      <c r="L16" s="299"/>
      <c r="M16" s="346"/>
    </row>
    <row r="17" spans="2:13" s="36" customFormat="1" ht="90" customHeight="1" x14ac:dyDescent="0.15">
      <c r="B17" s="309"/>
      <c r="C17" s="297"/>
      <c r="D17" s="265"/>
      <c r="E17" s="313"/>
      <c r="F17" s="267" t="s">
        <v>33</v>
      </c>
      <c r="G17" s="267"/>
      <c r="H17" s="267"/>
      <c r="I17" s="139">
        <v>0</v>
      </c>
      <c r="J17" s="360"/>
      <c r="K17" s="362"/>
      <c r="L17" s="299"/>
      <c r="M17" s="347"/>
    </row>
    <row r="18" spans="2:13" s="36" customFormat="1" ht="90" customHeight="1" x14ac:dyDescent="0.15">
      <c r="B18" s="309"/>
      <c r="C18" s="297" t="s">
        <v>35</v>
      </c>
      <c r="D18" s="276" t="s">
        <v>36</v>
      </c>
      <c r="E18" s="337" t="s">
        <v>37</v>
      </c>
      <c r="F18" s="268" t="s">
        <v>38</v>
      </c>
      <c r="G18" s="259" t="s">
        <v>39</v>
      </c>
      <c r="H18" s="260"/>
      <c r="I18" s="228">
        <v>2</v>
      </c>
      <c r="J18" s="353">
        <v>2</v>
      </c>
      <c r="K18" s="362"/>
      <c r="L18" s="299"/>
      <c r="M18" s="351" t="s">
        <v>323</v>
      </c>
    </row>
    <row r="19" spans="2:13" s="36" customFormat="1" ht="90" customHeight="1" x14ac:dyDescent="0.15">
      <c r="B19" s="309"/>
      <c r="C19" s="297"/>
      <c r="D19" s="299"/>
      <c r="E19" s="338"/>
      <c r="F19" s="269"/>
      <c r="G19" s="259" t="s">
        <v>40</v>
      </c>
      <c r="H19" s="260"/>
      <c r="I19" s="228">
        <v>0</v>
      </c>
      <c r="J19" s="353"/>
      <c r="K19" s="362"/>
      <c r="L19" s="299"/>
      <c r="M19" s="352"/>
    </row>
    <row r="20" spans="2:13" s="36" customFormat="1" ht="90" customHeight="1" x14ac:dyDescent="0.15">
      <c r="B20" s="309"/>
      <c r="C20" s="297"/>
      <c r="D20" s="299"/>
      <c r="E20" s="338"/>
      <c r="F20" s="270" t="s">
        <v>41</v>
      </c>
      <c r="G20" s="259" t="s">
        <v>39</v>
      </c>
      <c r="H20" s="260"/>
      <c r="I20" s="228">
        <v>1</v>
      </c>
      <c r="J20" s="353">
        <v>1</v>
      </c>
      <c r="K20" s="362"/>
      <c r="L20" s="299"/>
      <c r="M20" s="351" t="s">
        <v>309</v>
      </c>
    </row>
    <row r="21" spans="2:13" s="36" customFormat="1" ht="90" customHeight="1" x14ac:dyDescent="0.15">
      <c r="B21" s="309"/>
      <c r="C21" s="297"/>
      <c r="D21" s="299"/>
      <c r="E21" s="338"/>
      <c r="F21" s="269"/>
      <c r="G21" s="259" t="s">
        <v>40</v>
      </c>
      <c r="H21" s="260"/>
      <c r="I21" s="228">
        <v>0</v>
      </c>
      <c r="J21" s="353"/>
      <c r="K21" s="362"/>
      <c r="L21" s="299"/>
      <c r="M21" s="352"/>
    </row>
    <row r="22" spans="2:13" s="36" customFormat="1" ht="110.1" customHeight="1" x14ac:dyDescent="0.15">
      <c r="B22" s="309"/>
      <c r="C22" s="297"/>
      <c r="D22" s="299"/>
      <c r="E22" s="338"/>
      <c r="F22" s="268" t="s">
        <v>42</v>
      </c>
      <c r="G22" s="259" t="s">
        <v>39</v>
      </c>
      <c r="H22" s="260"/>
      <c r="I22" s="228">
        <v>1</v>
      </c>
      <c r="J22" s="353">
        <v>1</v>
      </c>
      <c r="K22" s="362"/>
      <c r="L22" s="299"/>
      <c r="M22" s="351" t="s">
        <v>324</v>
      </c>
    </row>
    <row r="23" spans="2:13" s="36" customFormat="1" ht="110.1" customHeight="1" x14ac:dyDescent="0.15">
      <c r="B23" s="336"/>
      <c r="C23" s="298"/>
      <c r="D23" s="277"/>
      <c r="E23" s="339"/>
      <c r="F23" s="269"/>
      <c r="G23" s="259" t="s">
        <v>40</v>
      </c>
      <c r="H23" s="260"/>
      <c r="I23" s="228">
        <v>0</v>
      </c>
      <c r="J23" s="353"/>
      <c r="K23" s="363"/>
      <c r="L23" s="277"/>
      <c r="M23" s="352"/>
    </row>
    <row r="24" spans="2:13" s="36" customFormat="1" ht="39.950000000000003" customHeight="1" x14ac:dyDescent="0.15">
      <c r="B24" s="309" t="s">
        <v>303</v>
      </c>
      <c r="C24" s="330" t="s">
        <v>43</v>
      </c>
      <c r="D24" s="264" t="s">
        <v>44</v>
      </c>
      <c r="E24" s="276" t="s">
        <v>45</v>
      </c>
      <c r="F24" s="305" t="s">
        <v>325</v>
      </c>
      <c r="G24" s="306"/>
      <c r="H24" s="307"/>
      <c r="I24" s="231">
        <v>20</v>
      </c>
      <c r="J24" s="350">
        <v>20</v>
      </c>
      <c r="K24" s="362">
        <v>58</v>
      </c>
      <c r="L24" s="299" t="s">
        <v>302</v>
      </c>
      <c r="M24" s="355" t="s">
        <v>318</v>
      </c>
    </row>
    <row r="25" spans="2:13" s="36" customFormat="1" ht="39.950000000000003" customHeight="1" x14ac:dyDescent="0.15">
      <c r="B25" s="309"/>
      <c r="C25" s="297"/>
      <c r="D25" s="266"/>
      <c r="E25" s="304"/>
      <c r="F25" s="259" t="s">
        <v>46</v>
      </c>
      <c r="G25" s="308"/>
      <c r="H25" s="260"/>
      <c r="I25" s="228">
        <v>0</v>
      </c>
      <c r="J25" s="367"/>
      <c r="K25" s="362"/>
      <c r="L25" s="299"/>
      <c r="M25" s="356"/>
    </row>
    <row r="26" spans="2:13" s="36" customFormat="1" ht="20.100000000000001" customHeight="1" x14ac:dyDescent="0.15">
      <c r="B26" s="309"/>
      <c r="C26" s="297"/>
      <c r="D26" s="264" t="s">
        <v>47</v>
      </c>
      <c r="E26" s="276" t="s">
        <v>48</v>
      </c>
      <c r="F26" s="273" t="s">
        <v>49</v>
      </c>
      <c r="G26" s="274"/>
      <c r="H26" s="275"/>
      <c r="I26" s="228">
        <v>20</v>
      </c>
      <c r="J26" s="368">
        <v>20</v>
      </c>
      <c r="K26" s="362"/>
      <c r="L26" s="299"/>
      <c r="M26" s="340" t="s">
        <v>321</v>
      </c>
    </row>
    <row r="27" spans="2:13" s="36" customFormat="1" ht="20.100000000000001" customHeight="1" x14ac:dyDescent="0.15">
      <c r="B27" s="309"/>
      <c r="C27" s="297"/>
      <c r="D27" s="265"/>
      <c r="E27" s="299"/>
      <c r="F27" s="273" t="s">
        <v>50</v>
      </c>
      <c r="G27" s="274"/>
      <c r="H27" s="275"/>
      <c r="I27" s="230"/>
      <c r="J27" s="369"/>
      <c r="K27" s="362"/>
      <c r="L27" s="299"/>
      <c r="M27" s="341"/>
    </row>
    <row r="28" spans="2:13" s="36" customFormat="1" ht="20.100000000000001" customHeight="1" x14ac:dyDescent="0.15">
      <c r="B28" s="309"/>
      <c r="C28" s="297"/>
      <c r="D28" s="265"/>
      <c r="E28" s="299"/>
      <c r="F28" s="278"/>
      <c r="G28" s="279"/>
      <c r="H28" s="280"/>
      <c r="I28" s="142" t="s">
        <v>51</v>
      </c>
      <c r="J28" s="369"/>
      <c r="K28" s="362"/>
      <c r="L28" s="299"/>
      <c r="M28" s="341"/>
    </row>
    <row r="29" spans="2:13" s="36" customFormat="1" ht="20.100000000000001" customHeight="1" x14ac:dyDescent="0.15">
      <c r="B29" s="309"/>
      <c r="C29" s="297"/>
      <c r="D29" s="265"/>
      <c r="E29" s="299"/>
      <c r="F29" s="281"/>
      <c r="G29" s="282"/>
      <c r="H29" s="283"/>
      <c r="I29" s="175"/>
      <c r="J29" s="369"/>
      <c r="K29" s="362"/>
      <c r="L29" s="299"/>
      <c r="M29" s="341"/>
    </row>
    <row r="30" spans="2:13" s="36" customFormat="1" ht="20.100000000000001" customHeight="1" x14ac:dyDescent="0.15">
      <c r="B30" s="309"/>
      <c r="C30" s="297"/>
      <c r="D30" s="265"/>
      <c r="E30" s="299"/>
      <c r="F30" s="281" t="s">
        <v>52</v>
      </c>
      <c r="G30" s="282"/>
      <c r="H30" s="283"/>
      <c r="I30" s="175">
        <v>10</v>
      </c>
      <c r="J30" s="369"/>
      <c r="K30" s="362"/>
      <c r="L30" s="299"/>
      <c r="M30" s="341"/>
    </row>
    <row r="31" spans="2:13" s="36" customFormat="1" ht="20.100000000000001" customHeight="1" x14ac:dyDescent="0.15">
      <c r="B31" s="309"/>
      <c r="C31" s="297"/>
      <c r="D31" s="265"/>
      <c r="E31" s="299"/>
      <c r="F31" s="273" t="s">
        <v>53</v>
      </c>
      <c r="G31" s="274"/>
      <c r="H31" s="275"/>
      <c r="I31" s="228">
        <v>10</v>
      </c>
      <c r="J31" s="369"/>
      <c r="K31" s="362"/>
      <c r="L31" s="299"/>
      <c r="M31" s="341"/>
    </row>
    <row r="32" spans="2:13" s="36" customFormat="1" ht="20.100000000000001" customHeight="1" x14ac:dyDescent="0.15">
      <c r="B32" s="309"/>
      <c r="C32" s="297"/>
      <c r="D32" s="265"/>
      <c r="E32" s="299"/>
      <c r="F32" s="273" t="s">
        <v>54</v>
      </c>
      <c r="G32" s="274"/>
      <c r="H32" s="275"/>
      <c r="I32" s="230"/>
      <c r="J32" s="369"/>
      <c r="K32" s="362"/>
      <c r="L32" s="299"/>
      <c r="M32" s="341"/>
    </row>
    <row r="33" spans="2:13" s="36" customFormat="1" ht="20.100000000000001" customHeight="1" x14ac:dyDescent="0.15">
      <c r="B33" s="309"/>
      <c r="C33" s="297"/>
      <c r="D33" s="265"/>
      <c r="E33" s="299"/>
      <c r="F33" s="278"/>
      <c r="G33" s="279"/>
      <c r="H33" s="280"/>
      <c r="I33" s="142" t="s">
        <v>51</v>
      </c>
      <c r="J33" s="369"/>
      <c r="K33" s="362"/>
      <c r="L33" s="299"/>
      <c r="M33" s="341"/>
    </row>
    <row r="34" spans="2:13" s="36" customFormat="1" ht="20.100000000000001" customHeight="1" x14ac:dyDescent="0.15">
      <c r="B34" s="309"/>
      <c r="C34" s="297"/>
      <c r="D34" s="265"/>
      <c r="E34" s="299"/>
      <c r="F34" s="281"/>
      <c r="G34" s="282"/>
      <c r="H34" s="283"/>
      <c r="I34" s="175"/>
      <c r="J34" s="369"/>
      <c r="K34" s="362"/>
      <c r="L34" s="299"/>
      <c r="M34" s="341"/>
    </row>
    <row r="35" spans="2:13" s="36" customFormat="1" ht="20.100000000000001" customHeight="1" x14ac:dyDescent="0.15">
      <c r="B35" s="309"/>
      <c r="C35" s="297"/>
      <c r="D35" s="266"/>
      <c r="E35" s="277"/>
      <c r="F35" s="281" t="s">
        <v>55</v>
      </c>
      <c r="G35" s="282"/>
      <c r="H35" s="283"/>
      <c r="I35" s="175">
        <v>0</v>
      </c>
      <c r="J35" s="370"/>
      <c r="K35" s="362"/>
      <c r="L35" s="299"/>
      <c r="M35" s="354"/>
    </row>
    <row r="36" spans="2:13" s="36" customFormat="1" ht="20.100000000000001" customHeight="1" x14ac:dyDescent="0.15">
      <c r="B36" s="309"/>
      <c r="C36" s="297"/>
      <c r="D36" s="276" t="s">
        <v>56</v>
      </c>
      <c r="E36" s="276" t="s">
        <v>57</v>
      </c>
      <c r="F36" s="324" t="s">
        <v>20</v>
      </c>
      <c r="G36" s="325"/>
      <c r="H36" s="326"/>
      <c r="I36" s="228">
        <v>3</v>
      </c>
      <c r="J36" s="368">
        <v>3</v>
      </c>
      <c r="K36" s="362"/>
      <c r="L36" s="299"/>
      <c r="M36" s="378" t="s">
        <v>58</v>
      </c>
    </row>
    <row r="37" spans="2:13" s="36" customFormat="1" ht="20.100000000000001" customHeight="1" x14ac:dyDescent="0.15">
      <c r="B37" s="309"/>
      <c r="C37" s="297"/>
      <c r="D37" s="265"/>
      <c r="E37" s="299"/>
      <c r="F37" s="300" t="s">
        <v>59</v>
      </c>
      <c r="G37" s="301"/>
      <c r="H37" s="302"/>
      <c r="I37" s="228">
        <v>0</v>
      </c>
      <c r="J37" s="370"/>
      <c r="K37" s="362"/>
      <c r="L37" s="299"/>
      <c r="M37" s="378"/>
    </row>
    <row r="38" spans="2:13" s="36" customFormat="1" ht="20.100000000000001" customHeight="1" x14ac:dyDescent="0.15">
      <c r="B38" s="309"/>
      <c r="C38" s="297"/>
      <c r="D38" s="276" t="s">
        <v>60</v>
      </c>
      <c r="E38" s="267" t="s">
        <v>61</v>
      </c>
      <c r="F38" s="259" t="s">
        <v>18</v>
      </c>
      <c r="G38" s="308"/>
      <c r="H38" s="260"/>
      <c r="I38" s="228">
        <v>5</v>
      </c>
      <c r="J38" s="353">
        <v>5</v>
      </c>
      <c r="K38" s="362"/>
      <c r="L38" s="299"/>
      <c r="M38" s="340" t="s">
        <v>62</v>
      </c>
    </row>
    <row r="39" spans="2:13" s="36" customFormat="1" ht="20.100000000000001" customHeight="1" x14ac:dyDescent="0.15">
      <c r="B39" s="309"/>
      <c r="C39" s="297"/>
      <c r="D39" s="303"/>
      <c r="E39" s="343"/>
      <c r="F39" s="259" t="s">
        <v>17</v>
      </c>
      <c r="G39" s="308"/>
      <c r="H39" s="260"/>
      <c r="I39" s="228">
        <v>0</v>
      </c>
      <c r="J39" s="353"/>
      <c r="K39" s="362"/>
      <c r="L39" s="299"/>
      <c r="M39" s="354"/>
    </row>
    <row r="40" spans="2:13" s="36" customFormat="1" ht="45" customHeight="1" x14ac:dyDescent="0.15">
      <c r="B40" s="309"/>
      <c r="C40" s="297"/>
      <c r="D40" s="276" t="s">
        <v>63</v>
      </c>
      <c r="E40" s="278" t="s">
        <v>64</v>
      </c>
      <c r="F40" s="324" t="s">
        <v>65</v>
      </c>
      <c r="G40" s="325"/>
      <c r="H40" s="326"/>
      <c r="I40" s="230">
        <v>10</v>
      </c>
      <c r="J40" s="368">
        <v>10</v>
      </c>
      <c r="K40" s="362"/>
      <c r="L40" s="299"/>
      <c r="M40" s="377" t="s">
        <v>317</v>
      </c>
    </row>
    <row r="41" spans="2:13" s="36" customFormat="1" ht="45" customHeight="1" x14ac:dyDescent="0.15">
      <c r="B41" s="309"/>
      <c r="C41" s="297"/>
      <c r="D41" s="299"/>
      <c r="E41" s="278"/>
      <c r="F41" s="273" t="s">
        <v>66</v>
      </c>
      <c r="G41" s="274"/>
      <c r="H41" s="275"/>
      <c r="I41" s="229"/>
      <c r="J41" s="369"/>
      <c r="K41" s="362"/>
      <c r="L41" s="299"/>
      <c r="M41" s="377"/>
    </row>
    <row r="42" spans="2:13" s="36" customFormat="1" ht="45" customHeight="1" x14ac:dyDescent="0.15">
      <c r="B42" s="309"/>
      <c r="C42" s="297"/>
      <c r="D42" s="299"/>
      <c r="E42" s="342"/>
      <c r="F42" s="278"/>
      <c r="G42" s="279"/>
      <c r="H42" s="280"/>
      <c r="I42" s="142" t="s">
        <v>51</v>
      </c>
      <c r="J42" s="369"/>
      <c r="K42" s="362"/>
      <c r="L42" s="299"/>
      <c r="M42" s="378"/>
    </row>
    <row r="43" spans="2:13" s="36" customFormat="1" ht="45" customHeight="1" x14ac:dyDescent="0.15">
      <c r="B43" s="309"/>
      <c r="C43" s="297"/>
      <c r="D43" s="299"/>
      <c r="E43" s="342"/>
      <c r="F43" s="281"/>
      <c r="G43" s="282"/>
      <c r="H43" s="283"/>
      <c r="I43" s="231"/>
      <c r="J43" s="369"/>
      <c r="K43" s="362"/>
      <c r="L43" s="299"/>
      <c r="M43" s="379"/>
    </row>
    <row r="44" spans="2:13" s="36" customFormat="1" ht="45" customHeight="1" thickBot="1" x14ac:dyDescent="0.2">
      <c r="B44" s="309"/>
      <c r="C44" s="297"/>
      <c r="D44" s="299"/>
      <c r="E44" s="342"/>
      <c r="F44" s="278" t="s">
        <v>67</v>
      </c>
      <c r="G44" s="279"/>
      <c r="H44" s="280"/>
      <c r="I44" s="237">
        <v>0</v>
      </c>
      <c r="J44" s="369"/>
      <c r="K44" s="362"/>
      <c r="L44" s="299"/>
      <c r="M44" s="379"/>
    </row>
    <row r="45" spans="2:13" s="36" customFormat="1" ht="76.5" customHeight="1" thickTop="1" x14ac:dyDescent="0.15">
      <c r="B45" s="291" t="s">
        <v>68</v>
      </c>
      <c r="C45" s="335" t="s">
        <v>68</v>
      </c>
      <c r="D45" s="284" t="s">
        <v>69</v>
      </c>
      <c r="E45" s="284" t="s">
        <v>70</v>
      </c>
      <c r="F45" s="332" t="s">
        <v>304</v>
      </c>
      <c r="G45" s="333"/>
      <c r="H45" s="334"/>
      <c r="I45" s="238">
        <v>20</v>
      </c>
      <c r="J45" s="357">
        <v>20</v>
      </c>
      <c r="K45" s="375">
        <f>SUM(J45:J51)</f>
        <v>30</v>
      </c>
      <c r="L45" s="284" t="s">
        <v>71</v>
      </c>
      <c r="M45" s="380" t="s">
        <v>316</v>
      </c>
    </row>
    <row r="46" spans="2:13" s="36" customFormat="1" ht="87.75" customHeight="1" x14ac:dyDescent="0.15">
      <c r="B46" s="292"/>
      <c r="C46" s="309"/>
      <c r="D46" s="277"/>
      <c r="E46" s="277"/>
      <c r="F46" s="324" t="s">
        <v>46</v>
      </c>
      <c r="G46" s="325"/>
      <c r="H46" s="326"/>
      <c r="I46" s="228">
        <v>0</v>
      </c>
      <c r="J46" s="367"/>
      <c r="K46" s="369"/>
      <c r="L46" s="299"/>
      <c r="M46" s="347"/>
    </row>
    <row r="47" spans="2:13" s="36" customFormat="1" ht="80.099999999999994" customHeight="1" x14ac:dyDescent="0.15">
      <c r="B47" s="292"/>
      <c r="C47" s="309"/>
      <c r="D47" s="276" t="s">
        <v>72</v>
      </c>
      <c r="E47" s="337" t="s">
        <v>73</v>
      </c>
      <c r="F47" s="324" t="s">
        <v>74</v>
      </c>
      <c r="G47" s="325"/>
      <c r="H47" s="326"/>
      <c r="I47" s="239">
        <v>5</v>
      </c>
      <c r="J47" s="368">
        <v>5</v>
      </c>
      <c r="K47" s="369"/>
      <c r="L47" s="299"/>
      <c r="M47" s="345" t="s">
        <v>75</v>
      </c>
    </row>
    <row r="48" spans="2:13" s="36" customFormat="1" ht="20.100000000000001" customHeight="1" x14ac:dyDescent="0.15">
      <c r="B48" s="292"/>
      <c r="C48" s="309"/>
      <c r="D48" s="277"/>
      <c r="E48" s="339"/>
      <c r="F48" s="324" t="s">
        <v>34</v>
      </c>
      <c r="G48" s="325"/>
      <c r="H48" s="326"/>
      <c r="I48" s="239">
        <v>0</v>
      </c>
      <c r="J48" s="370"/>
      <c r="K48" s="369"/>
      <c r="L48" s="299"/>
      <c r="M48" s="347"/>
    </row>
    <row r="49" spans="2:13" s="36" customFormat="1" ht="35.1" customHeight="1" x14ac:dyDescent="0.15">
      <c r="B49" s="292"/>
      <c r="C49" s="309"/>
      <c r="D49" s="276" t="s">
        <v>76</v>
      </c>
      <c r="E49" s="276" t="s">
        <v>77</v>
      </c>
      <c r="F49" s="281" t="s">
        <v>78</v>
      </c>
      <c r="G49" s="282"/>
      <c r="H49" s="283"/>
      <c r="I49" s="240">
        <v>5</v>
      </c>
      <c r="J49" s="368">
        <v>5</v>
      </c>
      <c r="K49" s="369"/>
      <c r="L49" s="299"/>
      <c r="M49" s="345" t="s">
        <v>315</v>
      </c>
    </row>
    <row r="50" spans="2:13" s="36" customFormat="1" ht="35.1" customHeight="1" x14ac:dyDescent="0.15">
      <c r="B50" s="292"/>
      <c r="C50" s="309"/>
      <c r="D50" s="299"/>
      <c r="E50" s="299"/>
      <c r="F50" s="324" t="s">
        <v>79</v>
      </c>
      <c r="G50" s="325"/>
      <c r="H50" s="326"/>
      <c r="I50" s="139">
        <v>3</v>
      </c>
      <c r="J50" s="369"/>
      <c r="K50" s="369"/>
      <c r="L50" s="299"/>
      <c r="M50" s="346"/>
    </row>
    <row r="51" spans="2:13" s="36" customFormat="1" ht="35.1" customHeight="1" thickBot="1" x14ac:dyDescent="0.2">
      <c r="B51" s="292"/>
      <c r="C51" s="309"/>
      <c r="D51" s="299"/>
      <c r="E51" s="299"/>
      <c r="F51" s="324" t="s">
        <v>80</v>
      </c>
      <c r="G51" s="325"/>
      <c r="H51" s="326"/>
      <c r="I51" s="228">
        <v>0</v>
      </c>
      <c r="J51" s="369"/>
      <c r="K51" s="376"/>
      <c r="L51" s="395"/>
      <c r="M51" s="346"/>
    </row>
    <row r="52" spans="2:13" s="36" customFormat="1" ht="20.100000000000001" hidden="1" customHeight="1" thickTop="1" x14ac:dyDescent="0.15">
      <c r="B52" s="429" t="s">
        <v>81</v>
      </c>
      <c r="C52" s="294" t="s">
        <v>82</v>
      </c>
      <c r="D52" s="296" t="s">
        <v>83</v>
      </c>
      <c r="E52" s="427" t="s">
        <v>84</v>
      </c>
      <c r="F52" s="219" t="s">
        <v>85</v>
      </c>
      <c r="G52" s="385" t="s">
        <v>86</v>
      </c>
      <c r="H52" s="386"/>
      <c r="I52" s="420" t="s">
        <v>326</v>
      </c>
      <c r="J52" s="421">
        <v>60</v>
      </c>
      <c r="K52" s="424">
        <f>SUM(J52:J74)</f>
        <v>80</v>
      </c>
      <c r="L52" s="381" t="s">
        <v>87</v>
      </c>
      <c r="M52" s="374" t="s">
        <v>327</v>
      </c>
    </row>
    <row r="53" spans="2:13" s="36" customFormat="1" ht="20.100000000000001" hidden="1" customHeight="1" x14ac:dyDescent="0.15">
      <c r="B53" s="430"/>
      <c r="C53" s="289"/>
      <c r="D53" s="262"/>
      <c r="E53" s="286"/>
      <c r="F53" s="221" t="s">
        <v>88</v>
      </c>
      <c r="G53" s="271">
        <v>20</v>
      </c>
      <c r="H53" s="272"/>
      <c r="I53" s="383"/>
      <c r="J53" s="422"/>
      <c r="K53" s="425"/>
      <c r="L53" s="365"/>
      <c r="M53" s="372"/>
    </row>
    <row r="54" spans="2:13" s="36" customFormat="1" ht="20.100000000000001" hidden="1" customHeight="1" x14ac:dyDescent="0.15">
      <c r="B54" s="430"/>
      <c r="C54" s="289"/>
      <c r="D54" s="262"/>
      <c r="E54" s="286"/>
      <c r="F54" s="225" t="s">
        <v>89</v>
      </c>
      <c r="G54" s="271">
        <v>15</v>
      </c>
      <c r="H54" s="272"/>
      <c r="I54" s="383"/>
      <c r="J54" s="422"/>
      <c r="K54" s="425"/>
      <c r="L54" s="365"/>
      <c r="M54" s="372"/>
    </row>
    <row r="55" spans="2:13" s="36" customFormat="1" ht="20.100000000000001" hidden="1" customHeight="1" x14ac:dyDescent="0.15">
      <c r="B55" s="430"/>
      <c r="C55" s="289"/>
      <c r="D55" s="262"/>
      <c r="E55" s="286"/>
      <c r="F55" s="225" t="s">
        <v>90</v>
      </c>
      <c r="G55" s="271">
        <v>10</v>
      </c>
      <c r="H55" s="272"/>
      <c r="I55" s="383"/>
      <c r="J55" s="422"/>
      <c r="K55" s="425"/>
      <c r="L55" s="365"/>
      <c r="M55" s="372"/>
    </row>
    <row r="56" spans="2:13" s="36" customFormat="1" ht="20.100000000000001" hidden="1" customHeight="1" x14ac:dyDescent="0.15">
      <c r="B56" s="430"/>
      <c r="C56" s="289"/>
      <c r="D56" s="262"/>
      <c r="E56" s="286"/>
      <c r="F56" s="225" t="s">
        <v>91</v>
      </c>
      <c r="G56" s="271">
        <v>5</v>
      </c>
      <c r="H56" s="272"/>
      <c r="I56" s="383"/>
      <c r="J56" s="422"/>
      <c r="K56" s="425"/>
      <c r="L56" s="365"/>
      <c r="M56" s="372"/>
    </row>
    <row r="57" spans="2:13" s="36" customFormat="1" ht="20.100000000000001" hidden="1" customHeight="1" x14ac:dyDescent="0.15">
      <c r="B57" s="430"/>
      <c r="C57" s="289"/>
      <c r="D57" s="263"/>
      <c r="E57" s="286"/>
      <c r="F57" s="221" t="s">
        <v>34</v>
      </c>
      <c r="G57" s="271">
        <v>0</v>
      </c>
      <c r="H57" s="272"/>
      <c r="I57" s="384"/>
      <c r="J57" s="423"/>
      <c r="K57" s="425"/>
      <c r="L57" s="366"/>
      <c r="M57" s="373"/>
    </row>
    <row r="58" spans="2:13" s="36" customFormat="1" ht="20.100000000000001" hidden="1" customHeight="1" x14ac:dyDescent="0.15">
      <c r="B58" s="430"/>
      <c r="C58" s="289"/>
      <c r="D58" s="261" t="s">
        <v>92</v>
      </c>
      <c r="E58" s="285" t="s">
        <v>84</v>
      </c>
      <c r="F58" s="220" t="s">
        <v>85</v>
      </c>
      <c r="G58" s="241" t="s">
        <v>93</v>
      </c>
      <c r="H58" s="241" t="s">
        <v>94</v>
      </c>
      <c r="I58" s="382" t="s">
        <v>328</v>
      </c>
      <c r="J58" s="402"/>
      <c r="K58" s="425"/>
      <c r="L58" s="364" t="s">
        <v>95</v>
      </c>
      <c r="M58" s="371" t="s">
        <v>329</v>
      </c>
    </row>
    <row r="59" spans="2:13" s="36" customFormat="1" ht="20.100000000000001" hidden="1" customHeight="1" x14ac:dyDescent="0.15">
      <c r="B59" s="430"/>
      <c r="C59" s="289"/>
      <c r="D59" s="262"/>
      <c r="E59" s="286"/>
      <c r="F59" s="221" t="s">
        <v>88</v>
      </c>
      <c r="G59" s="242">
        <v>20</v>
      </c>
      <c r="H59" s="242">
        <v>10</v>
      </c>
      <c r="I59" s="383"/>
      <c r="J59" s="403"/>
      <c r="K59" s="425"/>
      <c r="L59" s="365"/>
      <c r="M59" s="372"/>
    </row>
    <row r="60" spans="2:13" s="36" customFormat="1" ht="20.100000000000001" hidden="1" customHeight="1" x14ac:dyDescent="0.15">
      <c r="B60" s="430"/>
      <c r="C60" s="289"/>
      <c r="D60" s="262"/>
      <c r="E60" s="286"/>
      <c r="F60" s="225" t="s">
        <v>89</v>
      </c>
      <c r="G60" s="242">
        <v>15</v>
      </c>
      <c r="H60" s="242">
        <v>8</v>
      </c>
      <c r="I60" s="383"/>
      <c r="J60" s="403"/>
      <c r="K60" s="425"/>
      <c r="L60" s="365"/>
      <c r="M60" s="372"/>
    </row>
    <row r="61" spans="2:13" s="36" customFormat="1" ht="20.100000000000001" hidden="1" customHeight="1" x14ac:dyDescent="0.15">
      <c r="B61" s="430"/>
      <c r="C61" s="289"/>
      <c r="D61" s="262"/>
      <c r="E61" s="286"/>
      <c r="F61" s="225" t="s">
        <v>90</v>
      </c>
      <c r="G61" s="242">
        <v>10</v>
      </c>
      <c r="H61" s="242">
        <v>6</v>
      </c>
      <c r="I61" s="383"/>
      <c r="J61" s="403"/>
      <c r="K61" s="425"/>
      <c r="L61" s="365"/>
      <c r="M61" s="372"/>
    </row>
    <row r="62" spans="2:13" s="36" customFormat="1" ht="20.100000000000001" hidden="1" customHeight="1" x14ac:dyDescent="0.15">
      <c r="B62" s="430"/>
      <c r="C62" s="289"/>
      <c r="D62" s="262"/>
      <c r="E62" s="286"/>
      <c r="F62" s="225" t="s">
        <v>91</v>
      </c>
      <c r="G62" s="242">
        <v>5</v>
      </c>
      <c r="H62" s="242">
        <v>4</v>
      </c>
      <c r="I62" s="383"/>
      <c r="J62" s="403"/>
      <c r="K62" s="425"/>
      <c r="L62" s="365"/>
      <c r="M62" s="372"/>
    </row>
    <row r="63" spans="2:13" s="36" customFormat="1" ht="20.100000000000001" hidden="1" customHeight="1" x14ac:dyDescent="0.15">
      <c r="B63" s="430"/>
      <c r="C63" s="289"/>
      <c r="D63" s="263"/>
      <c r="E63" s="287"/>
      <c r="F63" s="221" t="s">
        <v>34</v>
      </c>
      <c r="G63" s="243">
        <v>0</v>
      </c>
      <c r="H63" s="243">
        <v>0</v>
      </c>
      <c r="I63" s="384"/>
      <c r="J63" s="404"/>
      <c r="K63" s="425"/>
      <c r="L63" s="366"/>
      <c r="M63" s="373"/>
    </row>
    <row r="64" spans="2:13" s="36" customFormat="1" ht="20.100000000000001" hidden="1" customHeight="1" x14ac:dyDescent="0.15">
      <c r="B64" s="430"/>
      <c r="C64" s="289"/>
      <c r="D64" s="261" t="s">
        <v>96</v>
      </c>
      <c r="E64" s="286" t="s">
        <v>84</v>
      </c>
      <c r="F64" s="220" t="s">
        <v>85</v>
      </c>
      <c r="G64" s="314" t="s">
        <v>86</v>
      </c>
      <c r="H64" s="315"/>
      <c r="I64" s="382" t="s">
        <v>326</v>
      </c>
      <c r="J64" s="402"/>
      <c r="K64" s="425"/>
      <c r="L64" s="364" t="s">
        <v>97</v>
      </c>
      <c r="M64" s="371" t="s">
        <v>329</v>
      </c>
    </row>
    <row r="65" spans="2:13" s="36" customFormat="1" ht="20.100000000000001" hidden="1" customHeight="1" x14ac:dyDescent="0.15">
      <c r="B65" s="430"/>
      <c r="C65" s="289"/>
      <c r="D65" s="262"/>
      <c r="E65" s="286"/>
      <c r="F65" s="221" t="s">
        <v>88</v>
      </c>
      <c r="G65" s="271">
        <v>20</v>
      </c>
      <c r="H65" s="272"/>
      <c r="I65" s="383"/>
      <c r="J65" s="403"/>
      <c r="K65" s="425"/>
      <c r="L65" s="365"/>
      <c r="M65" s="372"/>
    </row>
    <row r="66" spans="2:13" s="36" customFormat="1" ht="20.100000000000001" hidden="1" customHeight="1" x14ac:dyDescent="0.15">
      <c r="B66" s="430"/>
      <c r="C66" s="289"/>
      <c r="D66" s="262"/>
      <c r="E66" s="286"/>
      <c r="F66" s="225" t="s">
        <v>89</v>
      </c>
      <c r="G66" s="271">
        <v>15</v>
      </c>
      <c r="H66" s="272"/>
      <c r="I66" s="383"/>
      <c r="J66" s="403"/>
      <c r="K66" s="425"/>
      <c r="L66" s="365"/>
      <c r="M66" s="372"/>
    </row>
    <row r="67" spans="2:13" s="36" customFormat="1" ht="20.100000000000001" hidden="1" customHeight="1" x14ac:dyDescent="0.15">
      <c r="B67" s="430"/>
      <c r="C67" s="289"/>
      <c r="D67" s="262"/>
      <c r="E67" s="286"/>
      <c r="F67" s="225" t="s">
        <v>90</v>
      </c>
      <c r="G67" s="271">
        <v>10</v>
      </c>
      <c r="H67" s="272"/>
      <c r="I67" s="383"/>
      <c r="J67" s="403"/>
      <c r="K67" s="425"/>
      <c r="L67" s="365"/>
      <c r="M67" s="372"/>
    </row>
    <row r="68" spans="2:13" s="36" customFormat="1" ht="20.100000000000001" hidden="1" customHeight="1" x14ac:dyDescent="0.15">
      <c r="B68" s="430"/>
      <c r="C68" s="289"/>
      <c r="D68" s="262"/>
      <c r="E68" s="286"/>
      <c r="F68" s="225" t="s">
        <v>91</v>
      </c>
      <c r="G68" s="271">
        <v>5</v>
      </c>
      <c r="H68" s="272"/>
      <c r="I68" s="383"/>
      <c r="J68" s="403"/>
      <c r="K68" s="425"/>
      <c r="L68" s="365"/>
      <c r="M68" s="372"/>
    </row>
    <row r="69" spans="2:13" s="36" customFormat="1" ht="20.100000000000001" hidden="1" customHeight="1" x14ac:dyDescent="0.15">
      <c r="B69" s="430"/>
      <c r="C69" s="295"/>
      <c r="D69" s="263"/>
      <c r="E69" s="286"/>
      <c r="F69" s="244" t="s">
        <v>34</v>
      </c>
      <c r="G69" s="271">
        <v>0</v>
      </c>
      <c r="H69" s="272"/>
      <c r="I69" s="384"/>
      <c r="J69" s="404"/>
      <c r="K69" s="425"/>
      <c r="L69" s="366"/>
      <c r="M69" s="373"/>
    </row>
    <row r="70" spans="2:13" s="36" customFormat="1" ht="20.100000000000001" hidden="1" customHeight="1" x14ac:dyDescent="0.15">
      <c r="B70" s="430"/>
      <c r="C70" s="288" t="s">
        <v>98</v>
      </c>
      <c r="D70" s="364" t="s">
        <v>98</v>
      </c>
      <c r="E70" s="397" t="s">
        <v>99</v>
      </c>
      <c r="F70" s="244" t="s">
        <v>88</v>
      </c>
      <c r="G70" s="245"/>
      <c r="H70" s="246"/>
      <c r="I70" s="247">
        <v>20</v>
      </c>
      <c r="J70" s="392">
        <v>20</v>
      </c>
      <c r="K70" s="425"/>
      <c r="L70" s="417" t="s">
        <v>100</v>
      </c>
      <c r="M70" s="371" t="s">
        <v>101</v>
      </c>
    </row>
    <row r="71" spans="2:13" s="36" customFormat="1" ht="20.100000000000001" hidden="1" customHeight="1" x14ac:dyDescent="0.15">
      <c r="B71" s="430"/>
      <c r="C71" s="289"/>
      <c r="D71" s="365"/>
      <c r="E71" s="398"/>
      <c r="F71" s="244" t="s">
        <v>89</v>
      </c>
      <c r="G71" s="245"/>
      <c r="H71" s="246"/>
      <c r="I71" s="247">
        <v>15</v>
      </c>
      <c r="J71" s="393"/>
      <c r="K71" s="425"/>
      <c r="L71" s="418"/>
      <c r="M71" s="372"/>
    </row>
    <row r="72" spans="2:13" s="36" customFormat="1" ht="20.100000000000001" hidden="1" customHeight="1" x14ac:dyDescent="0.15">
      <c r="B72" s="430"/>
      <c r="C72" s="289"/>
      <c r="D72" s="365"/>
      <c r="E72" s="398"/>
      <c r="F72" s="244" t="s">
        <v>90</v>
      </c>
      <c r="G72" s="245"/>
      <c r="H72" s="246"/>
      <c r="I72" s="247">
        <v>10</v>
      </c>
      <c r="J72" s="393"/>
      <c r="K72" s="425"/>
      <c r="L72" s="418"/>
      <c r="M72" s="372"/>
    </row>
    <row r="73" spans="2:13" s="36" customFormat="1" ht="20.100000000000001" hidden="1" customHeight="1" x14ac:dyDescent="0.15">
      <c r="B73" s="430"/>
      <c r="C73" s="289"/>
      <c r="D73" s="365"/>
      <c r="E73" s="398"/>
      <c r="F73" s="244" t="s">
        <v>91</v>
      </c>
      <c r="G73" s="245"/>
      <c r="H73" s="246"/>
      <c r="I73" s="247">
        <v>5</v>
      </c>
      <c r="J73" s="393"/>
      <c r="K73" s="425"/>
      <c r="L73" s="418"/>
      <c r="M73" s="372"/>
    </row>
    <row r="74" spans="2:13" s="36" customFormat="1" ht="20.100000000000001" hidden="1" customHeight="1" thickBot="1" x14ac:dyDescent="0.2">
      <c r="B74" s="431"/>
      <c r="C74" s="290"/>
      <c r="D74" s="413"/>
      <c r="E74" s="399"/>
      <c r="F74" s="248" t="s">
        <v>34</v>
      </c>
      <c r="G74" s="249"/>
      <c r="H74" s="250"/>
      <c r="I74" s="251">
        <v>0</v>
      </c>
      <c r="J74" s="394"/>
      <c r="K74" s="426"/>
      <c r="L74" s="419"/>
      <c r="M74" s="410"/>
    </row>
    <row r="75" spans="2:13" s="36" customFormat="1" ht="20.100000000000001" customHeight="1" thickTop="1" x14ac:dyDescent="0.15">
      <c r="B75" s="291" t="s">
        <v>81</v>
      </c>
      <c r="C75" s="335" t="s">
        <v>102</v>
      </c>
      <c r="D75" s="310" t="s">
        <v>83</v>
      </c>
      <c r="E75" s="411" t="s">
        <v>301</v>
      </c>
      <c r="F75" s="176" t="s">
        <v>104</v>
      </c>
      <c r="G75" s="400" t="s">
        <v>86</v>
      </c>
      <c r="H75" s="401"/>
      <c r="I75" s="387" t="s">
        <v>326</v>
      </c>
      <c r="J75" s="428">
        <v>60</v>
      </c>
      <c r="K75" s="375">
        <f>SUM(J75:J97)</f>
        <v>60</v>
      </c>
      <c r="L75" s="284" t="s">
        <v>105</v>
      </c>
      <c r="M75" s="405" t="s">
        <v>310</v>
      </c>
    </row>
    <row r="76" spans="2:13" s="36" customFormat="1" ht="20.100000000000001" customHeight="1" x14ac:dyDescent="0.15">
      <c r="B76" s="292"/>
      <c r="C76" s="309"/>
      <c r="D76" s="311"/>
      <c r="E76" s="412"/>
      <c r="F76" s="177" t="s">
        <v>88</v>
      </c>
      <c r="G76" s="390">
        <v>20</v>
      </c>
      <c r="H76" s="391"/>
      <c r="I76" s="388"/>
      <c r="J76" s="359"/>
      <c r="K76" s="369"/>
      <c r="L76" s="299"/>
      <c r="M76" s="406"/>
    </row>
    <row r="77" spans="2:13" s="36" customFormat="1" ht="20.100000000000001" customHeight="1" x14ac:dyDescent="0.15">
      <c r="B77" s="292"/>
      <c r="C77" s="309"/>
      <c r="D77" s="311"/>
      <c r="E77" s="412"/>
      <c r="F77" s="224" t="s">
        <v>89</v>
      </c>
      <c r="G77" s="390">
        <v>15</v>
      </c>
      <c r="H77" s="391"/>
      <c r="I77" s="388"/>
      <c r="J77" s="359"/>
      <c r="K77" s="369"/>
      <c r="L77" s="299"/>
      <c r="M77" s="406"/>
    </row>
    <row r="78" spans="2:13" s="36" customFormat="1" ht="20.100000000000001" customHeight="1" x14ac:dyDescent="0.15">
      <c r="B78" s="292"/>
      <c r="C78" s="309"/>
      <c r="D78" s="311"/>
      <c r="E78" s="412"/>
      <c r="F78" s="224" t="s">
        <v>90</v>
      </c>
      <c r="G78" s="390">
        <v>10</v>
      </c>
      <c r="H78" s="391"/>
      <c r="I78" s="388"/>
      <c r="J78" s="359"/>
      <c r="K78" s="369"/>
      <c r="L78" s="299"/>
      <c r="M78" s="406"/>
    </row>
    <row r="79" spans="2:13" s="36" customFormat="1" ht="20.100000000000001" customHeight="1" x14ac:dyDescent="0.15">
      <c r="B79" s="292"/>
      <c r="C79" s="309"/>
      <c r="D79" s="311"/>
      <c r="E79" s="412"/>
      <c r="F79" s="224" t="s">
        <v>91</v>
      </c>
      <c r="G79" s="390">
        <v>5</v>
      </c>
      <c r="H79" s="391"/>
      <c r="I79" s="388"/>
      <c r="J79" s="359"/>
      <c r="K79" s="369"/>
      <c r="L79" s="299"/>
      <c r="M79" s="406"/>
    </row>
    <row r="80" spans="2:13" s="36" customFormat="1" ht="20.100000000000001" customHeight="1" thickBot="1" x14ac:dyDescent="0.2">
      <c r="B80" s="292"/>
      <c r="C80" s="309"/>
      <c r="D80" s="304"/>
      <c r="E80" s="412"/>
      <c r="F80" s="177" t="s">
        <v>34</v>
      </c>
      <c r="G80" s="390">
        <v>0</v>
      </c>
      <c r="H80" s="391"/>
      <c r="I80" s="389"/>
      <c r="J80" s="360"/>
      <c r="K80" s="369"/>
      <c r="L80" s="277"/>
      <c r="M80" s="407"/>
    </row>
    <row r="81" spans="2:13" s="36" customFormat="1" ht="20.100000000000001" hidden="1" customHeight="1" x14ac:dyDescent="0.15">
      <c r="B81" s="292"/>
      <c r="C81" s="309"/>
      <c r="D81" s="261" t="s">
        <v>92</v>
      </c>
      <c r="E81" s="285" t="s">
        <v>103</v>
      </c>
      <c r="F81" s="221" t="s">
        <v>85</v>
      </c>
      <c r="G81" s="226" t="s">
        <v>93</v>
      </c>
      <c r="H81" s="226" t="s">
        <v>94</v>
      </c>
      <c r="I81" s="382" t="s">
        <v>328</v>
      </c>
      <c r="J81" s="402"/>
      <c r="K81" s="369"/>
      <c r="L81" s="364" t="s">
        <v>106</v>
      </c>
      <c r="M81" s="371" t="s">
        <v>330</v>
      </c>
    </row>
    <row r="82" spans="2:13" s="36" customFormat="1" ht="20.100000000000001" hidden="1" customHeight="1" x14ac:dyDescent="0.15">
      <c r="B82" s="292"/>
      <c r="C82" s="309"/>
      <c r="D82" s="262"/>
      <c r="E82" s="286"/>
      <c r="F82" s="221" t="s">
        <v>88</v>
      </c>
      <c r="G82" s="242">
        <v>20</v>
      </c>
      <c r="H82" s="242">
        <v>10</v>
      </c>
      <c r="I82" s="383"/>
      <c r="J82" s="403"/>
      <c r="K82" s="369"/>
      <c r="L82" s="365"/>
      <c r="M82" s="372"/>
    </row>
    <row r="83" spans="2:13" s="36" customFormat="1" ht="20.100000000000001" hidden="1" customHeight="1" x14ac:dyDescent="0.15">
      <c r="B83" s="292"/>
      <c r="C83" s="309"/>
      <c r="D83" s="262"/>
      <c r="E83" s="286"/>
      <c r="F83" s="225" t="s">
        <v>89</v>
      </c>
      <c r="G83" s="242">
        <v>15</v>
      </c>
      <c r="H83" s="242">
        <v>8</v>
      </c>
      <c r="I83" s="383"/>
      <c r="J83" s="403"/>
      <c r="K83" s="369"/>
      <c r="L83" s="365"/>
      <c r="M83" s="372"/>
    </row>
    <row r="84" spans="2:13" s="36" customFormat="1" ht="20.100000000000001" hidden="1" customHeight="1" x14ac:dyDescent="0.15">
      <c r="B84" s="292"/>
      <c r="C84" s="309"/>
      <c r="D84" s="262"/>
      <c r="E84" s="286"/>
      <c r="F84" s="225" t="s">
        <v>90</v>
      </c>
      <c r="G84" s="242">
        <v>10</v>
      </c>
      <c r="H84" s="242">
        <v>6</v>
      </c>
      <c r="I84" s="383"/>
      <c r="J84" s="403"/>
      <c r="K84" s="369"/>
      <c r="L84" s="365"/>
      <c r="M84" s="372"/>
    </row>
    <row r="85" spans="2:13" s="36" customFormat="1" ht="20.100000000000001" hidden="1" customHeight="1" x14ac:dyDescent="0.15">
      <c r="B85" s="292"/>
      <c r="C85" s="309"/>
      <c r="D85" s="262"/>
      <c r="E85" s="286"/>
      <c r="F85" s="225" t="s">
        <v>91</v>
      </c>
      <c r="G85" s="242">
        <v>5</v>
      </c>
      <c r="H85" s="242">
        <v>4</v>
      </c>
      <c r="I85" s="383"/>
      <c r="J85" s="403"/>
      <c r="K85" s="369"/>
      <c r="L85" s="365"/>
      <c r="M85" s="372"/>
    </row>
    <row r="86" spans="2:13" s="36" customFormat="1" ht="20.100000000000001" hidden="1" customHeight="1" x14ac:dyDescent="0.15">
      <c r="B86" s="292"/>
      <c r="C86" s="309"/>
      <c r="D86" s="263"/>
      <c r="E86" s="287"/>
      <c r="F86" s="221" t="s">
        <v>34</v>
      </c>
      <c r="G86" s="243">
        <v>0</v>
      </c>
      <c r="H86" s="243">
        <v>0</v>
      </c>
      <c r="I86" s="384"/>
      <c r="J86" s="404"/>
      <c r="K86" s="369"/>
      <c r="L86" s="366"/>
      <c r="M86" s="373"/>
    </row>
    <row r="87" spans="2:13" s="36" customFormat="1" ht="20.100000000000001" hidden="1" customHeight="1" x14ac:dyDescent="0.15">
      <c r="B87" s="292"/>
      <c r="C87" s="309"/>
      <c r="D87" s="261" t="s">
        <v>96</v>
      </c>
      <c r="E87" s="286" t="s">
        <v>103</v>
      </c>
      <c r="F87" s="220" t="s">
        <v>85</v>
      </c>
      <c r="G87" s="314" t="s">
        <v>86</v>
      </c>
      <c r="H87" s="315"/>
      <c r="I87" s="382" t="s">
        <v>326</v>
      </c>
      <c r="J87" s="402"/>
      <c r="K87" s="369"/>
      <c r="L87" s="364" t="s">
        <v>107</v>
      </c>
      <c r="M87" s="371" t="s">
        <v>331</v>
      </c>
    </row>
    <row r="88" spans="2:13" s="36" customFormat="1" ht="20.100000000000001" hidden="1" customHeight="1" x14ac:dyDescent="0.15">
      <c r="B88" s="292"/>
      <c r="C88" s="309"/>
      <c r="D88" s="262"/>
      <c r="E88" s="286"/>
      <c r="F88" s="221" t="s">
        <v>88</v>
      </c>
      <c r="G88" s="271">
        <v>20</v>
      </c>
      <c r="H88" s="272"/>
      <c r="I88" s="383"/>
      <c r="J88" s="403"/>
      <c r="K88" s="369"/>
      <c r="L88" s="365"/>
      <c r="M88" s="372"/>
    </row>
    <row r="89" spans="2:13" s="36" customFormat="1" ht="20.100000000000001" hidden="1" customHeight="1" x14ac:dyDescent="0.15">
      <c r="B89" s="292"/>
      <c r="C89" s="309"/>
      <c r="D89" s="262"/>
      <c r="E89" s="286"/>
      <c r="F89" s="225" t="s">
        <v>89</v>
      </c>
      <c r="G89" s="271">
        <v>15</v>
      </c>
      <c r="H89" s="272"/>
      <c r="I89" s="383"/>
      <c r="J89" s="403"/>
      <c r="K89" s="369"/>
      <c r="L89" s="365"/>
      <c r="M89" s="372"/>
    </row>
    <row r="90" spans="2:13" s="36" customFormat="1" ht="20.100000000000001" hidden="1" customHeight="1" x14ac:dyDescent="0.15">
      <c r="B90" s="292"/>
      <c r="C90" s="309"/>
      <c r="D90" s="262"/>
      <c r="E90" s="286"/>
      <c r="F90" s="225" t="s">
        <v>90</v>
      </c>
      <c r="G90" s="271">
        <v>10</v>
      </c>
      <c r="H90" s="272"/>
      <c r="I90" s="383"/>
      <c r="J90" s="403"/>
      <c r="K90" s="369"/>
      <c r="L90" s="365"/>
      <c r="M90" s="372"/>
    </row>
    <row r="91" spans="2:13" s="36" customFormat="1" ht="20.100000000000001" hidden="1" customHeight="1" x14ac:dyDescent="0.15">
      <c r="B91" s="292"/>
      <c r="C91" s="309"/>
      <c r="D91" s="262"/>
      <c r="E91" s="286"/>
      <c r="F91" s="225" t="s">
        <v>91</v>
      </c>
      <c r="G91" s="271">
        <v>5</v>
      </c>
      <c r="H91" s="272"/>
      <c r="I91" s="383"/>
      <c r="J91" s="403"/>
      <c r="K91" s="369"/>
      <c r="L91" s="365"/>
      <c r="M91" s="372"/>
    </row>
    <row r="92" spans="2:13" s="36" customFormat="1" ht="20.100000000000001" hidden="1" customHeight="1" x14ac:dyDescent="0.15">
      <c r="B92" s="292"/>
      <c r="C92" s="336"/>
      <c r="D92" s="263"/>
      <c r="E92" s="286"/>
      <c r="F92" s="244" t="s">
        <v>34</v>
      </c>
      <c r="G92" s="271">
        <v>0</v>
      </c>
      <c r="H92" s="272"/>
      <c r="I92" s="384"/>
      <c r="J92" s="404"/>
      <c r="K92" s="369"/>
      <c r="L92" s="366"/>
      <c r="M92" s="373"/>
    </row>
    <row r="93" spans="2:13" s="36" customFormat="1" ht="20.100000000000001" hidden="1" customHeight="1" x14ac:dyDescent="0.15">
      <c r="B93" s="292"/>
      <c r="C93" s="288" t="s">
        <v>98</v>
      </c>
      <c r="D93" s="364" t="s">
        <v>98</v>
      </c>
      <c r="E93" s="397" t="s">
        <v>99</v>
      </c>
      <c r="F93" s="244" t="s">
        <v>88</v>
      </c>
      <c r="G93" s="245"/>
      <c r="H93" s="246"/>
      <c r="I93" s="247">
        <v>20</v>
      </c>
      <c r="J93" s="392"/>
      <c r="K93" s="369"/>
      <c r="L93" s="417" t="s">
        <v>100</v>
      </c>
      <c r="M93" s="371" t="s">
        <v>101</v>
      </c>
    </row>
    <row r="94" spans="2:13" s="36" customFormat="1" ht="20.100000000000001" hidden="1" customHeight="1" x14ac:dyDescent="0.15">
      <c r="B94" s="292"/>
      <c r="C94" s="289"/>
      <c r="D94" s="365"/>
      <c r="E94" s="398"/>
      <c r="F94" s="244" t="s">
        <v>89</v>
      </c>
      <c r="G94" s="245"/>
      <c r="H94" s="246"/>
      <c r="I94" s="247">
        <v>15</v>
      </c>
      <c r="J94" s="393"/>
      <c r="K94" s="369"/>
      <c r="L94" s="418"/>
      <c r="M94" s="372"/>
    </row>
    <row r="95" spans="2:13" s="36" customFormat="1" ht="20.100000000000001" hidden="1" customHeight="1" x14ac:dyDescent="0.15">
      <c r="B95" s="292"/>
      <c r="C95" s="289"/>
      <c r="D95" s="365"/>
      <c r="E95" s="398"/>
      <c r="F95" s="244" t="s">
        <v>90</v>
      </c>
      <c r="G95" s="245"/>
      <c r="H95" s="246"/>
      <c r="I95" s="247">
        <v>10</v>
      </c>
      <c r="J95" s="393"/>
      <c r="K95" s="369"/>
      <c r="L95" s="418"/>
      <c r="M95" s="372"/>
    </row>
    <row r="96" spans="2:13" s="36" customFormat="1" ht="20.100000000000001" hidden="1" customHeight="1" x14ac:dyDescent="0.15">
      <c r="B96" s="292"/>
      <c r="C96" s="289"/>
      <c r="D96" s="365"/>
      <c r="E96" s="398"/>
      <c r="F96" s="244" t="s">
        <v>91</v>
      </c>
      <c r="G96" s="245"/>
      <c r="H96" s="246"/>
      <c r="I96" s="247">
        <v>5</v>
      </c>
      <c r="J96" s="393"/>
      <c r="K96" s="369"/>
      <c r="L96" s="418"/>
      <c r="M96" s="372"/>
    </row>
    <row r="97" spans="1:14" s="36" customFormat="1" ht="20.100000000000001" hidden="1" customHeight="1" thickBot="1" x14ac:dyDescent="0.2">
      <c r="B97" s="293"/>
      <c r="C97" s="290"/>
      <c r="D97" s="413"/>
      <c r="E97" s="399"/>
      <c r="F97" s="248" t="s">
        <v>34</v>
      </c>
      <c r="G97" s="249"/>
      <c r="H97" s="250"/>
      <c r="I97" s="251">
        <v>0</v>
      </c>
      <c r="J97" s="394"/>
      <c r="K97" s="376"/>
      <c r="L97" s="419"/>
      <c r="M97" s="410"/>
    </row>
    <row r="98" spans="1:14" s="36" customFormat="1" ht="157.5" customHeight="1" thickTop="1" x14ac:dyDescent="0.15">
      <c r="B98" s="332" t="s">
        <v>108</v>
      </c>
      <c r="C98" s="333"/>
      <c r="D98" s="334"/>
      <c r="E98" s="414" t="s">
        <v>312</v>
      </c>
      <c r="F98" s="415"/>
      <c r="G98" s="415"/>
      <c r="H98" s="416"/>
      <c r="I98" s="178" t="s">
        <v>109</v>
      </c>
      <c r="J98" s="179"/>
      <c r="K98" s="180"/>
      <c r="L98" s="176" t="s">
        <v>110</v>
      </c>
      <c r="M98" s="181" t="s">
        <v>311</v>
      </c>
    </row>
    <row r="99" spans="1:14" s="36" customFormat="1" ht="157.5" customHeight="1" x14ac:dyDescent="0.15">
      <c r="B99" s="267" t="s">
        <v>111</v>
      </c>
      <c r="C99" s="267"/>
      <c r="D99" s="267"/>
      <c r="E99" s="408" t="s">
        <v>313</v>
      </c>
      <c r="F99" s="408"/>
      <c r="G99" s="408"/>
      <c r="H99" s="408"/>
      <c r="I99" s="182" t="s">
        <v>112</v>
      </c>
      <c r="J99" s="183"/>
      <c r="K99" s="184"/>
      <c r="L99" s="177" t="s">
        <v>113</v>
      </c>
      <c r="M99" s="232" t="s">
        <v>314</v>
      </c>
    </row>
    <row r="100" spans="1:14" s="36" customFormat="1" ht="45" customHeight="1" x14ac:dyDescent="0.15">
      <c r="I100" s="227" t="s">
        <v>114</v>
      </c>
      <c r="J100" s="252">
        <v>178</v>
      </c>
      <c r="K100" s="253"/>
      <c r="L100" s="254"/>
      <c r="M100" s="185" t="s">
        <v>115</v>
      </c>
    </row>
    <row r="101" spans="1:14" s="36" customFormat="1" ht="45" customHeight="1" x14ac:dyDescent="0.15">
      <c r="I101" s="227" t="s">
        <v>116</v>
      </c>
      <c r="J101" s="186">
        <f>IF(B2="簡易型Ａ",10,IF(B2="簡易型Ｂ",20,IF(B2="簡易型Ｃ",25,IF(B2="標準型",35,"型選択"))))</f>
        <v>20</v>
      </c>
      <c r="K101" s="255"/>
      <c r="L101" s="254"/>
    </row>
    <row r="102" spans="1:14" s="36" customFormat="1" ht="14.25" x14ac:dyDescent="0.15">
      <c r="I102" s="256"/>
      <c r="J102" s="254"/>
      <c r="L102" s="254"/>
    </row>
    <row r="103" spans="1:14" s="36" customFormat="1" ht="66" customHeight="1" x14ac:dyDescent="0.15">
      <c r="B103" s="408" t="s">
        <v>117</v>
      </c>
      <c r="C103" s="408"/>
      <c r="D103" s="408"/>
      <c r="E103" s="408" t="s">
        <v>332</v>
      </c>
      <c r="F103" s="408"/>
      <c r="G103" s="408"/>
      <c r="H103" s="408"/>
      <c r="I103" s="408"/>
      <c r="J103" s="408"/>
      <c r="K103" s="408"/>
      <c r="L103" s="409"/>
      <c r="M103" s="409"/>
    </row>
    <row r="104" spans="1:14" ht="23.25" customHeight="1" x14ac:dyDescent="0.15">
      <c r="C104" s="36"/>
      <c r="D104" s="36"/>
      <c r="E104" s="36"/>
    </row>
    <row r="105" spans="1:14" x14ac:dyDescent="0.15">
      <c r="E105" s="257"/>
      <c r="K105" s="258"/>
    </row>
    <row r="106" spans="1:14" s="223" customFormat="1" x14ac:dyDescent="0.15">
      <c r="A106" s="34"/>
      <c r="B106" s="34"/>
      <c r="C106" s="34"/>
      <c r="D106" s="34"/>
      <c r="E106" s="396"/>
      <c r="F106" s="396"/>
      <c r="G106" s="34"/>
      <c r="H106" s="34"/>
      <c r="I106" s="34"/>
      <c r="J106" s="34"/>
      <c r="K106" s="34"/>
      <c r="M106" s="34"/>
      <c r="N106" s="34"/>
    </row>
    <row r="107" spans="1:14" s="223" customFormat="1" x14ac:dyDescent="0.15">
      <c r="A107" s="34"/>
      <c r="B107" s="34"/>
      <c r="C107" s="34"/>
      <c r="D107" s="34"/>
      <c r="E107" s="34"/>
      <c r="F107" s="34"/>
      <c r="G107" s="34"/>
      <c r="H107" s="34"/>
      <c r="I107" s="34"/>
      <c r="K107" s="34"/>
      <c r="M107" s="34"/>
      <c r="N107" s="34"/>
    </row>
    <row r="108" spans="1:14" s="223" customFormat="1" x14ac:dyDescent="0.15">
      <c r="A108" s="34"/>
      <c r="B108" s="34"/>
      <c r="C108" s="34"/>
      <c r="D108" s="34"/>
      <c r="E108" s="34"/>
      <c r="F108" s="34"/>
      <c r="G108" s="34"/>
      <c r="H108" s="34"/>
      <c r="I108" s="34"/>
      <c r="K108" s="34"/>
      <c r="M108" s="34"/>
      <c r="N108" s="34"/>
    </row>
  </sheetData>
  <sheetProtection selectLockedCells="1" selectUnlockedCells="1"/>
  <mergeCells count="206">
    <mergeCell ref="G92:H92"/>
    <mergeCell ref="B99:D99"/>
    <mergeCell ref="E99:H99"/>
    <mergeCell ref="L70:L74"/>
    <mergeCell ref="I52:I57"/>
    <mergeCell ref="J52:J57"/>
    <mergeCell ref="E64:E69"/>
    <mergeCell ref="E49:E51"/>
    <mergeCell ref="G57:H57"/>
    <mergeCell ref="K52:K74"/>
    <mergeCell ref="E52:E57"/>
    <mergeCell ref="I64:I69"/>
    <mergeCell ref="L87:L92"/>
    <mergeCell ref="G88:H88"/>
    <mergeCell ref="G89:H89"/>
    <mergeCell ref="J75:J80"/>
    <mergeCell ref="K75:K97"/>
    <mergeCell ref="F50:H50"/>
    <mergeCell ref="B45:B51"/>
    <mergeCell ref="F48:H48"/>
    <mergeCell ref="G76:H76"/>
    <mergeCell ref="B52:B74"/>
    <mergeCell ref="C45:C51"/>
    <mergeCell ref="G65:H65"/>
    <mergeCell ref="M75:M80"/>
    <mergeCell ref="B103:D103"/>
    <mergeCell ref="E103:M103"/>
    <mergeCell ref="M70:M74"/>
    <mergeCell ref="J70:J74"/>
    <mergeCell ref="C75:C92"/>
    <mergeCell ref="E75:E80"/>
    <mergeCell ref="J81:J86"/>
    <mergeCell ref="D70:D74"/>
    <mergeCell ref="D81:D86"/>
    <mergeCell ref="E81:E86"/>
    <mergeCell ref="E98:H98"/>
    <mergeCell ref="B98:D98"/>
    <mergeCell ref="L75:L80"/>
    <mergeCell ref="L93:L97"/>
    <mergeCell ref="D87:D92"/>
    <mergeCell ref="M93:M97"/>
    <mergeCell ref="L81:L86"/>
    <mergeCell ref="M81:M86"/>
    <mergeCell ref="G78:H78"/>
    <mergeCell ref="G79:H79"/>
    <mergeCell ref="M87:M92"/>
    <mergeCell ref="D93:D97"/>
    <mergeCell ref="G91:H91"/>
    <mergeCell ref="J93:J97"/>
    <mergeCell ref="M47:M48"/>
    <mergeCell ref="M36:M37"/>
    <mergeCell ref="M64:M69"/>
    <mergeCell ref="L45:L51"/>
    <mergeCell ref="M49:M51"/>
    <mergeCell ref="J45:J46"/>
    <mergeCell ref="M38:M39"/>
    <mergeCell ref="E106:F106"/>
    <mergeCell ref="G69:H69"/>
    <mergeCell ref="E70:E74"/>
    <mergeCell ref="G75:H75"/>
    <mergeCell ref="E93:E97"/>
    <mergeCell ref="I87:I92"/>
    <mergeCell ref="J58:J63"/>
    <mergeCell ref="E45:E46"/>
    <mergeCell ref="F38:H38"/>
    <mergeCell ref="E47:E48"/>
    <mergeCell ref="J87:J92"/>
    <mergeCell ref="E87:E92"/>
    <mergeCell ref="F49:H49"/>
    <mergeCell ref="F45:H45"/>
    <mergeCell ref="J64:J69"/>
    <mergeCell ref="F40:H40"/>
    <mergeCell ref="I81:I86"/>
    <mergeCell ref="G55:H55"/>
    <mergeCell ref="F44:H44"/>
    <mergeCell ref="F47:H47"/>
    <mergeCell ref="G52:H52"/>
    <mergeCell ref="G64:H64"/>
    <mergeCell ref="I75:I80"/>
    <mergeCell ref="G77:H77"/>
    <mergeCell ref="G53:H53"/>
    <mergeCell ref="G66:H66"/>
    <mergeCell ref="G67:H67"/>
    <mergeCell ref="F51:H51"/>
    <mergeCell ref="G56:H56"/>
    <mergeCell ref="G80:H80"/>
    <mergeCell ref="F46:H46"/>
    <mergeCell ref="I58:I63"/>
    <mergeCell ref="M24:M25"/>
    <mergeCell ref="J5:J6"/>
    <mergeCell ref="J12:J17"/>
    <mergeCell ref="K5:K23"/>
    <mergeCell ref="K24:K44"/>
    <mergeCell ref="L5:L23"/>
    <mergeCell ref="L24:L44"/>
    <mergeCell ref="L64:L69"/>
    <mergeCell ref="J24:J25"/>
    <mergeCell ref="J26:J35"/>
    <mergeCell ref="J7:J8"/>
    <mergeCell ref="J38:J39"/>
    <mergeCell ref="M58:M63"/>
    <mergeCell ref="L58:L63"/>
    <mergeCell ref="M52:M57"/>
    <mergeCell ref="J40:J44"/>
    <mergeCell ref="J36:J37"/>
    <mergeCell ref="K45:K51"/>
    <mergeCell ref="J47:J48"/>
    <mergeCell ref="M40:M44"/>
    <mergeCell ref="M45:M46"/>
    <mergeCell ref="L52:L57"/>
    <mergeCell ref="J49:J51"/>
    <mergeCell ref="M3:M4"/>
    <mergeCell ref="M7:M8"/>
    <mergeCell ref="C24:C44"/>
    <mergeCell ref="D40:D44"/>
    <mergeCell ref="E40:E44"/>
    <mergeCell ref="F41:H43"/>
    <mergeCell ref="E38:E39"/>
    <mergeCell ref="F39:H39"/>
    <mergeCell ref="F36:H36"/>
    <mergeCell ref="L3:L4"/>
    <mergeCell ref="I3:K3"/>
    <mergeCell ref="F6:H6"/>
    <mergeCell ref="M9:M11"/>
    <mergeCell ref="F17:H17"/>
    <mergeCell ref="M5:M6"/>
    <mergeCell ref="J9:J11"/>
    <mergeCell ref="M22:M23"/>
    <mergeCell ref="M20:M21"/>
    <mergeCell ref="M18:M19"/>
    <mergeCell ref="J22:J23"/>
    <mergeCell ref="J20:J21"/>
    <mergeCell ref="J18:J19"/>
    <mergeCell ref="M12:M17"/>
    <mergeCell ref="M26:M35"/>
    <mergeCell ref="B2:C2"/>
    <mergeCell ref="D3:D4"/>
    <mergeCell ref="D5:D6"/>
    <mergeCell ref="B3:C4"/>
    <mergeCell ref="F12:I12"/>
    <mergeCell ref="E9:E11"/>
    <mergeCell ref="F7:H7"/>
    <mergeCell ref="E7:E8"/>
    <mergeCell ref="E3:E4"/>
    <mergeCell ref="D7:D11"/>
    <mergeCell ref="F8:H8"/>
    <mergeCell ref="F11:H11"/>
    <mergeCell ref="F9:H9"/>
    <mergeCell ref="E5:E6"/>
    <mergeCell ref="F10:H10"/>
    <mergeCell ref="C5:C11"/>
    <mergeCell ref="C12:C17"/>
    <mergeCell ref="F3:H4"/>
    <mergeCell ref="F5:H5"/>
    <mergeCell ref="B5:B23"/>
    <mergeCell ref="D18:D23"/>
    <mergeCell ref="E18:E23"/>
    <mergeCell ref="G18:H18"/>
    <mergeCell ref="G19:H19"/>
    <mergeCell ref="C70:C74"/>
    <mergeCell ref="B75:B97"/>
    <mergeCell ref="F14:H14"/>
    <mergeCell ref="C52:C69"/>
    <mergeCell ref="D52:D57"/>
    <mergeCell ref="G68:H68"/>
    <mergeCell ref="C18:C23"/>
    <mergeCell ref="C93:C97"/>
    <mergeCell ref="E36:E37"/>
    <mergeCell ref="F37:H37"/>
    <mergeCell ref="D38:D39"/>
    <mergeCell ref="E24:E25"/>
    <mergeCell ref="D24:D25"/>
    <mergeCell ref="F24:H24"/>
    <mergeCell ref="F25:H25"/>
    <mergeCell ref="B24:B44"/>
    <mergeCell ref="D75:D80"/>
    <mergeCell ref="D12:D17"/>
    <mergeCell ref="E12:E17"/>
    <mergeCell ref="D49:D51"/>
    <mergeCell ref="G87:H87"/>
    <mergeCell ref="E26:E35"/>
    <mergeCell ref="F32:H34"/>
    <mergeCell ref="G90:H90"/>
    <mergeCell ref="G20:H20"/>
    <mergeCell ref="G21:H21"/>
    <mergeCell ref="G22:H22"/>
    <mergeCell ref="G23:H23"/>
    <mergeCell ref="D64:D69"/>
    <mergeCell ref="D26:D35"/>
    <mergeCell ref="F16:H16"/>
    <mergeCell ref="F13:H13"/>
    <mergeCell ref="F15:H15"/>
    <mergeCell ref="F22:F23"/>
    <mergeCell ref="F20:F21"/>
    <mergeCell ref="F18:F19"/>
    <mergeCell ref="G54:H54"/>
    <mergeCell ref="F31:H31"/>
    <mergeCell ref="D47:D48"/>
    <mergeCell ref="F26:H26"/>
    <mergeCell ref="F27:H29"/>
    <mergeCell ref="D45:D46"/>
    <mergeCell ref="D36:D37"/>
    <mergeCell ref="F30:H30"/>
    <mergeCell ref="F35:H35"/>
    <mergeCell ref="D58:D63"/>
    <mergeCell ref="E58:E63"/>
  </mergeCells>
  <phoneticPr fontId="2"/>
  <conditionalFormatting sqref="J101">
    <cfRule type="expression" dxfId="39" priority="1" stopIfTrue="1">
      <formula>$J$101="型選択"</formula>
    </cfRule>
  </conditionalFormatting>
  <dataValidations count="1">
    <dataValidation type="list" allowBlank="1" showInputMessage="1" showErrorMessage="1" sqref="B2:C2">
      <formula1>"簡易型Ａ,簡易型Ｂ,簡易型Ｃ,標準型"</formula1>
    </dataValidation>
  </dataValidations>
  <printOptions horizontalCentered="1"/>
  <pageMargins left="0.39370078740157483" right="0.39370078740157483" top="0.39370078740157483" bottom="0.19685039370078741" header="0.19685039370078741" footer="0.27559055118110237"/>
  <pageSetup paperSize="8" scale="43" fitToWidth="0" fitToHeight="0" orientation="landscape" useFirstPageNumber="1" r:id="rId1"/>
  <headerFooter alignWithMargins="0">
    <oddHeader>&amp;R&amp;18&amp;P／&amp;N</oddHeader>
  </headerFooter>
  <rowBreaks count="1" manualBreakCount="1">
    <brk id="23"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A44"/>
  <sheetViews>
    <sheetView view="pageBreakPreview" topLeftCell="A4" zoomScaleNormal="100" zoomScaleSheetLayoutView="100" workbookViewId="0">
      <selection activeCell="AJ18" sqref="AJ18"/>
    </sheetView>
  </sheetViews>
  <sheetFormatPr defaultColWidth="3.125" defaultRowHeight="18" customHeight="1" x14ac:dyDescent="0.15"/>
  <cols>
    <col min="1" max="16384" width="3.125" style="208"/>
  </cols>
  <sheetData>
    <row r="3" spans="1:27" ht="18" customHeight="1" x14ac:dyDescent="0.15">
      <c r="AA3" s="209" t="s">
        <v>118</v>
      </c>
    </row>
    <row r="5" spans="1:27" ht="18" customHeight="1" x14ac:dyDescent="0.15">
      <c r="A5" s="432" t="s">
        <v>119</v>
      </c>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row>
    <row r="6" spans="1:27" ht="18" customHeight="1" x14ac:dyDescent="0.15">
      <c r="A6" s="432"/>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row>
    <row r="9" spans="1:27" ht="18" customHeight="1" x14ac:dyDescent="0.15">
      <c r="B9" s="433" t="s">
        <v>296</v>
      </c>
      <c r="C9" s="433"/>
      <c r="D9" s="433"/>
      <c r="E9" s="433"/>
      <c r="F9" s="433"/>
      <c r="G9" s="434"/>
      <c r="H9" s="434"/>
      <c r="I9" s="434"/>
      <c r="K9" s="208" t="s">
        <v>120</v>
      </c>
    </row>
    <row r="11" spans="1:27" ht="18" customHeight="1" x14ac:dyDescent="0.15">
      <c r="O11" s="208" t="s">
        <v>121</v>
      </c>
    </row>
    <row r="13" spans="1:27" ht="18" customHeight="1" x14ac:dyDescent="0.15">
      <c r="O13" s="208" t="s">
        <v>122</v>
      </c>
    </row>
    <row r="15" spans="1:27" ht="18" customHeight="1" x14ac:dyDescent="0.15">
      <c r="O15" s="208" t="s">
        <v>123</v>
      </c>
    </row>
    <row r="18" spans="2:20" ht="18" customHeight="1" x14ac:dyDescent="0.15">
      <c r="E18" s="209" t="s">
        <v>124</v>
      </c>
      <c r="F18" s="208" t="s">
        <v>125</v>
      </c>
      <c r="G18" s="208" t="s">
        <v>333</v>
      </c>
      <c r="H18" s="210"/>
      <c r="I18" s="210"/>
      <c r="J18" s="210"/>
      <c r="K18" s="210"/>
      <c r="L18" s="210"/>
      <c r="M18" s="210"/>
      <c r="N18" s="210"/>
      <c r="O18" s="210"/>
      <c r="P18" s="210"/>
      <c r="Q18" s="210"/>
      <c r="R18" s="210"/>
      <c r="S18" s="210"/>
      <c r="T18" s="210"/>
    </row>
    <row r="19" spans="2:20" ht="18" customHeight="1" x14ac:dyDescent="0.15">
      <c r="G19" s="208" t="s">
        <v>334</v>
      </c>
      <c r="H19" s="210"/>
      <c r="I19" s="210"/>
      <c r="J19" s="210"/>
      <c r="K19" s="210"/>
      <c r="L19" s="210"/>
      <c r="M19" s="210"/>
      <c r="N19" s="210"/>
      <c r="O19" s="210"/>
      <c r="P19" s="210"/>
      <c r="Q19" s="210"/>
      <c r="R19" s="210"/>
      <c r="S19" s="210"/>
      <c r="T19" s="210"/>
    </row>
    <row r="20" spans="2:20" ht="18" customHeight="1" x14ac:dyDescent="0.15">
      <c r="H20" s="210"/>
      <c r="I20" s="210"/>
      <c r="J20" s="210"/>
      <c r="K20" s="210"/>
      <c r="L20" s="210"/>
      <c r="M20" s="210"/>
      <c r="N20" s="210"/>
      <c r="O20" s="210"/>
      <c r="P20" s="210"/>
      <c r="Q20" s="210"/>
      <c r="R20" s="210"/>
      <c r="S20" s="210"/>
      <c r="T20" s="210"/>
    </row>
    <row r="21" spans="2:20" ht="18" customHeight="1" x14ac:dyDescent="0.15">
      <c r="E21" s="209"/>
      <c r="G21" s="210"/>
      <c r="H21" s="210"/>
      <c r="I21" s="210"/>
      <c r="J21" s="210"/>
      <c r="K21" s="210"/>
      <c r="L21" s="210"/>
      <c r="M21" s="210"/>
      <c r="N21" s="210"/>
      <c r="O21" s="210"/>
      <c r="P21" s="210"/>
      <c r="Q21" s="210"/>
      <c r="R21" s="210"/>
      <c r="S21" s="210"/>
      <c r="T21" s="210"/>
    </row>
    <row r="22" spans="2:20" ht="18" customHeight="1" x14ac:dyDescent="0.15">
      <c r="G22" s="210"/>
      <c r="H22" s="210"/>
      <c r="I22" s="210"/>
      <c r="J22" s="210"/>
      <c r="K22" s="210"/>
      <c r="L22" s="210"/>
      <c r="M22" s="210"/>
      <c r="N22" s="210"/>
      <c r="O22" s="210"/>
      <c r="P22" s="210"/>
      <c r="Q22" s="210"/>
      <c r="R22" s="210"/>
      <c r="S22" s="210"/>
      <c r="T22" s="210"/>
    </row>
    <row r="25" spans="2:20" ht="18" customHeight="1" x14ac:dyDescent="0.15">
      <c r="B25" s="208" t="s">
        <v>126</v>
      </c>
    </row>
    <row r="26" spans="2:20" ht="18" customHeight="1" x14ac:dyDescent="0.15">
      <c r="B26" s="208" t="s">
        <v>127</v>
      </c>
    </row>
    <row r="27" spans="2:20" ht="18" customHeight="1" x14ac:dyDescent="0.15">
      <c r="B27" s="208" t="s">
        <v>128</v>
      </c>
    </row>
    <row r="30" spans="2:20" ht="18" customHeight="1" x14ac:dyDescent="0.15">
      <c r="C30" s="208" t="s">
        <v>129</v>
      </c>
    </row>
    <row r="31" spans="2:20" ht="18" customHeight="1" x14ac:dyDescent="0.15">
      <c r="D31" s="208" t="s">
        <v>130</v>
      </c>
      <c r="G31" s="208" t="s">
        <v>125</v>
      </c>
      <c r="H31" s="208" t="s">
        <v>131</v>
      </c>
    </row>
    <row r="32" spans="2:20" ht="18" customHeight="1" x14ac:dyDescent="0.15">
      <c r="D32" s="208" t="s">
        <v>132</v>
      </c>
      <c r="G32" s="208" t="s">
        <v>125</v>
      </c>
      <c r="H32" s="208" t="s">
        <v>133</v>
      </c>
    </row>
    <row r="33" spans="1:27" ht="18" customHeight="1" x14ac:dyDescent="0.15">
      <c r="D33" s="208" t="s">
        <v>121</v>
      </c>
      <c r="G33" s="208" t="s">
        <v>125</v>
      </c>
      <c r="H33" s="208" t="s">
        <v>134</v>
      </c>
    </row>
    <row r="34" spans="1:27" ht="18" customHeight="1" x14ac:dyDescent="0.15">
      <c r="D34" s="208" t="s">
        <v>135</v>
      </c>
      <c r="G34" s="208" t="s">
        <v>125</v>
      </c>
      <c r="H34" s="208" t="s">
        <v>136</v>
      </c>
    </row>
    <row r="35" spans="1:27" ht="18" customHeight="1" x14ac:dyDescent="0.15">
      <c r="D35" s="208" t="s">
        <v>137</v>
      </c>
      <c r="G35" s="208" t="s">
        <v>125</v>
      </c>
      <c r="H35" s="208" t="s">
        <v>136</v>
      </c>
    </row>
    <row r="36" spans="1:27" ht="18" customHeight="1" x14ac:dyDescent="0.15">
      <c r="D36" s="208" t="s">
        <v>138</v>
      </c>
      <c r="G36" s="208" t="s">
        <v>125</v>
      </c>
      <c r="H36" s="211"/>
    </row>
    <row r="44" spans="1:27" ht="18" customHeight="1" x14ac:dyDescent="0.15">
      <c r="A44" s="212"/>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row>
  </sheetData>
  <mergeCells count="2">
    <mergeCell ref="A5:AA6"/>
    <mergeCell ref="B9:I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3"/>
  <sheetViews>
    <sheetView tabSelected="1" view="pageBreakPreview" topLeftCell="E48" zoomScale="85" zoomScaleNormal="71" zoomScaleSheetLayoutView="85" workbookViewId="0">
      <selection activeCell="J53" sqref="J53"/>
    </sheetView>
  </sheetViews>
  <sheetFormatPr defaultColWidth="8.75" defaultRowHeight="13.5" x14ac:dyDescent="0.15"/>
  <cols>
    <col min="1" max="1" width="2.375" style="34" customWidth="1"/>
    <col min="2" max="3" width="6.375" style="34" customWidth="1"/>
    <col min="4" max="4" width="17.625" style="34" customWidth="1"/>
    <col min="5" max="5" width="60.125" style="34" customWidth="1"/>
    <col min="6" max="7" width="10.625" style="34" customWidth="1"/>
    <col min="8" max="8" width="32.875" style="34" customWidth="1"/>
    <col min="9" max="9" width="16.625" style="34" customWidth="1"/>
    <col min="10" max="10" width="20.625" style="154" customWidth="1"/>
    <col min="11" max="11" width="15.625" style="34" customWidth="1"/>
    <col min="12" max="13" width="10.625" style="34" customWidth="1"/>
    <col min="14" max="16" width="8.75" style="34"/>
    <col min="17" max="17" width="10.375" style="34" bestFit="1" customWidth="1"/>
    <col min="18" max="16384" width="8.75" style="34"/>
  </cols>
  <sheetData>
    <row r="1" spans="2:13" ht="30.75" customHeight="1" x14ac:dyDescent="0.15">
      <c r="B1" s="35" t="s">
        <v>139</v>
      </c>
      <c r="C1" s="131"/>
      <c r="D1" s="131"/>
      <c r="G1" s="132"/>
      <c r="H1" s="476"/>
      <c r="I1" s="476"/>
      <c r="J1" s="476"/>
      <c r="K1" s="476"/>
    </row>
    <row r="2" spans="2:13" ht="23.25" x14ac:dyDescent="0.15">
      <c r="B2" s="133"/>
      <c r="C2" s="133"/>
      <c r="D2" s="133"/>
      <c r="E2" s="133"/>
      <c r="F2" s="486" t="s">
        <v>122</v>
      </c>
      <c r="G2" s="487"/>
      <c r="H2" s="477"/>
      <c r="I2" s="478"/>
      <c r="J2" s="478"/>
      <c r="K2" s="479"/>
      <c r="L2" s="134"/>
      <c r="M2" s="134"/>
    </row>
    <row r="3" spans="2:13" ht="20.100000000000001" customHeight="1" x14ac:dyDescent="0.15">
      <c r="B3" s="514" t="s">
        <v>2</v>
      </c>
      <c r="C3" s="515"/>
      <c r="D3" s="488" t="s">
        <v>3</v>
      </c>
      <c r="E3" s="488" t="s">
        <v>4</v>
      </c>
      <c r="F3" s="488" t="s">
        <v>6</v>
      </c>
      <c r="G3" s="491" t="s">
        <v>140</v>
      </c>
      <c r="H3" s="492"/>
      <c r="I3" s="493"/>
      <c r="J3" s="451" t="s">
        <v>141</v>
      </c>
      <c r="K3" s="481" t="s">
        <v>142</v>
      </c>
    </row>
    <row r="4" spans="2:13" ht="43.5" customHeight="1" thickBot="1" x14ac:dyDescent="0.2">
      <c r="B4" s="496"/>
      <c r="C4" s="497"/>
      <c r="D4" s="489"/>
      <c r="E4" s="489"/>
      <c r="F4" s="489"/>
      <c r="G4" s="135" t="s">
        <v>9</v>
      </c>
      <c r="H4" s="496" t="s">
        <v>143</v>
      </c>
      <c r="I4" s="497"/>
      <c r="J4" s="480"/>
      <c r="K4" s="482"/>
    </row>
    <row r="5" spans="2:13" ht="24.6" customHeight="1" thickTop="1" x14ac:dyDescent="0.15">
      <c r="B5" s="466" t="str">
        <f>IF('評価項目(標準)'!B5="","",+'評価項目(標準)'!B5)</f>
        <v>企　業　の　能　力　等</v>
      </c>
      <c r="C5" s="522" t="str">
        <f>IF(+'評価項目(標準)'!C5="","",+'評価項目(標準)'!C5)</f>
        <v>地域精通度・貢献度</v>
      </c>
      <c r="D5" s="520" t="str">
        <f>IF(+'評価項目(標準)'!D5="","",+'評価項目(標準)'!D5)</f>
        <v>地域精通度</v>
      </c>
      <c r="E5" s="524" t="str">
        <f>IF(+'評価項目(標準)'!E5="","",+'評価項目(標準)'!E5)</f>
        <v>本店等所在地</v>
      </c>
      <c r="F5" s="483">
        <f>+IF(+'評価項目(標準)'!J5="","",+'評価項目(標準)'!J5)</f>
        <v>10</v>
      </c>
      <c r="G5" s="136">
        <f>+IF(+'評価項目(標準)'!I5="","",+'評価項目(標準)'!I5)</f>
        <v>10</v>
      </c>
      <c r="H5" s="498" t="str">
        <f>+IF(+'評価項目(標準)'!F5="","",+'評価項目(標準)'!F5)</f>
        <v>四日市市、川越町内</v>
      </c>
      <c r="I5" s="499"/>
      <c r="J5" s="490"/>
      <c r="K5" s="484" t="str">
        <f>IF(J5="","",VLOOKUP(J5,'評価項目(標準)'!F5:I6,4,FALSE))</f>
        <v/>
      </c>
    </row>
    <row r="6" spans="2:13" ht="24.6" customHeight="1" x14ac:dyDescent="0.15">
      <c r="B6" s="467"/>
      <c r="C6" s="523"/>
      <c r="D6" s="521"/>
      <c r="E6" s="465"/>
      <c r="F6" s="473"/>
      <c r="G6" s="137">
        <f>+IF(+'評価項目(標準)'!I6="","",+'評価項目(標準)'!I6)</f>
        <v>0</v>
      </c>
      <c r="H6" s="500" t="str">
        <f>+IF(+'評価項目(標準)'!F6="","",+'評価項目(標準)'!F6)</f>
        <v>上記以外</v>
      </c>
      <c r="I6" s="501"/>
      <c r="J6" s="475"/>
      <c r="K6" s="485"/>
    </row>
    <row r="7" spans="2:13" ht="24.6" customHeight="1" x14ac:dyDescent="0.15">
      <c r="B7" s="467"/>
      <c r="C7" s="523"/>
      <c r="D7" s="521"/>
      <c r="E7" s="451" t="str">
        <f>IF(+'評価項目(標準)'!E7="","",+'評価項目(標準)'!E7)</f>
        <v>　公共施設美化活動実績</v>
      </c>
      <c r="F7" s="452">
        <f>+IF(+'評価項目(標準)'!J7="","",+'評価項目(標準)'!J7)</f>
        <v>3</v>
      </c>
      <c r="G7" s="137">
        <f>+IF(+'評価項目(標準)'!I7="","",+'評価項目(標準)'!I7)</f>
        <v>3</v>
      </c>
      <c r="H7" s="500" t="str">
        <f>+IF(+'評価項目(標準)'!F7="","",+'評価項目(標準)'!F7)</f>
        <v>有</v>
      </c>
      <c r="I7" s="501"/>
      <c r="J7" s="474"/>
      <c r="K7" s="516" t="str">
        <f>IF(J7="","",IF(J7=H7,G7,IF(J7=H8,G8)))</f>
        <v/>
      </c>
    </row>
    <row r="8" spans="2:13" ht="24.6" customHeight="1" x14ac:dyDescent="0.15">
      <c r="B8" s="467"/>
      <c r="C8" s="523"/>
      <c r="D8" s="521"/>
      <c r="E8" s="388"/>
      <c r="F8" s="453"/>
      <c r="G8" s="137">
        <f>+IF(+'評価項目(標準)'!I8="","",+'評価項目(標準)'!I8)</f>
        <v>0</v>
      </c>
      <c r="H8" s="500" t="str">
        <f>+IF(+'評価項目(標準)'!F8="","",+'評価項目(標準)'!F8)</f>
        <v>無</v>
      </c>
      <c r="I8" s="501"/>
      <c r="J8" s="475"/>
      <c r="K8" s="485"/>
    </row>
    <row r="9" spans="2:13" ht="24.6" customHeight="1" x14ac:dyDescent="0.15">
      <c r="B9" s="467"/>
      <c r="C9" s="523"/>
      <c r="D9" s="521"/>
      <c r="E9" s="451" t="str">
        <f>IF(+'評価項目(標準)'!E9="","",+'評価項目(標準)'!E9)</f>
        <v>災害協定の評価</v>
      </c>
      <c r="F9" s="452">
        <f>+IF(+'評価項目(標準)'!J9="","",+'評価項目(標準)'!J9)</f>
        <v>9</v>
      </c>
      <c r="G9" s="137">
        <f>+IF(+'評価項目(標準)'!I9="","",+'評価項目(標準)'!I9)</f>
        <v>9</v>
      </c>
      <c r="H9" s="439" t="str">
        <f>+IF(+'評価項目(標準)'!F9="","",+'評価項目(標準)'!F9)</f>
        <v>災害協定１の実績あり</v>
      </c>
      <c r="I9" s="440"/>
      <c r="J9" s="474"/>
      <c r="K9" s="516" t="str">
        <f>IF(J9="","",VLOOKUP(J9,'評価項目(標準)'!F9:I11,4,FALSE))</f>
        <v/>
      </c>
    </row>
    <row r="10" spans="2:13" ht="24.6" customHeight="1" x14ac:dyDescent="0.15">
      <c r="B10" s="467"/>
      <c r="C10" s="523"/>
      <c r="D10" s="521"/>
      <c r="E10" s="388"/>
      <c r="F10" s="453"/>
      <c r="G10" s="137">
        <f>+IF(+'評価項目(標準)'!I10="","",+'評価項目(標準)'!I10)</f>
        <v>3</v>
      </c>
      <c r="H10" s="439" t="str">
        <f>+IF(+'評価項目(標準)'!F10="","",+'評価項目(標準)'!F10)</f>
        <v>災害協定２の実績あり</v>
      </c>
      <c r="I10" s="440"/>
      <c r="J10" s="475"/>
      <c r="K10" s="485"/>
    </row>
    <row r="11" spans="2:13" ht="24.6" customHeight="1" x14ac:dyDescent="0.15">
      <c r="B11" s="467"/>
      <c r="C11" s="523"/>
      <c r="D11" s="521"/>
      <c r="E11" s="388"/>
      <c r="F11" s="453"/>
      <c r="G11" s="137">
        <f>+IF(+'評価項目(標準)'!I11="","",+'評価項目(標準)'!I11)</f>
        <v>0</v>
      </c>
      <c r="H11" s="494" t="str">
        <f>+IF(+'評価項目(標準)'!F11="","",+'評価項目(標準)'!F11)</f>
        <v>実績なし</v>
      </c>
      <c r="I11" s="495"/>
      <c r="J11" s="475"/>
      <c r="K11" s="485"/>
    </row>
    <row r="12" spans="2:13" ht="35.450000000000003" customHeight="1" x14ac:dyDescent="0.15">
      <c r="B12" s="467"/>
      <c r="C12" s="468" t="str">
        <f>IF(+'評価項目(標準)'!C12="","",+'評価項目(標準)'!C12)</f>
        <v>社会貢献度</v>
      </c>
      <c r="D12" s="488" t="str">
        <f>IF(+'評価項目(標準)'!D12="","",+'評価項目(標準)'!D12)</f>
        <v>社会貢献度</v>
      </c>
      <c r="E12" s="517" t="str">
        <f>IF(+'評価項目(標準)'!E12="","",+'評価項目(標準)'!E12)</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2" s="452">
        <f>+IF(+'評価項目(標準)'!J12="","",+'評価項目(標準)'!J12)</f>
        <v>4</v>
      </c>
      <c r="G12" s="439" t="s">
        <v>144</v>
      </c>
      <c r="H12" s="513"/>
      <c r="I12" s="440"/>
      <c r="J12" s="474"/>
      <c r="K12" s="463" t="str">
        <f>IF(J12="","",IF(J12=H13,G13,IF(J12=H14,G14,IF(J12=H15,G15,IF(J12=H16,G16,IF(J12=H17,G17))))))</f>
        <v/>
      </c>
    </row>
    <row r="13" spans="2:13" ht="35.450000000000003" customHeight="1" x14ac:dyDescent="0.15">
      <c r="B13" s="467"/>
      <c r="C13" s="467"/>
      <c r="D13" s="465"/>
      <c r="E13" s="518"/>
      <c r="F13" s="453"/>
      <c r="G13" s="138">
        <f>+IF(+'評価項目(標準)'!I13="","",+'評価項目(標準)'!I13)</f>
        <v>4</v>
      </c>
      <c r="H13" s="441" t="str">
        <f>+IF(+'評価項目(標準)'!F13="","",+'評価項目(標準)'!F13)</f>
        <v>４点</v>
      </c>
      <c r="I13" s="442"/>
      <c r="J13" s="475"/>
      <c r="K13" s="473"/>
    </row>
    <row r="14" spans="2:13" ht="35.450000000000003" customHeight="1" x14ac:dyDescent="0.15">
      <c r="B14" s="467"/>
      <c r="C14" s="467"/>
      <c r="D14" s="465"/>
      <c r="E14" s="518"/>
      <c r="F14" s="453"/>
      <c r="G14" s="137">
        <f>+IF(+'評価項目(標準)'!I14="","",+'評価項目(標準)'!I14)</f>
        <v>3</v>
      </c>
      <c r="H14" s="435" t="str">
        <f>+IF(+'評価項目(標準)'!F14="","",+'評価項目(標準)'!F14)</f>
        <v>３点</v>
      </c>
      <c r="I14" s="436"/>
      <c r="J14" s="475"/>
      <c r="K14" s="473"/>
    </row>
    <row r="15" spans="2:13" ht="35.450000000000003" customHeight="1" x14ac:dyDescent="0.15">
      <c r="B15" s="467"/>
      <c r="C15" s="467"/>
      <c r="D15" s="465"/>
      <c r="E15" s="518"/>
      <c r="F15" s="453"/>
      <c r="G15" s="137">
        <f>+IF(+'評価項目(標準)'!I15="","",+'評価項目(標準)'!I15)</f>
        <v>2</v>
      </c>
      <c r="H15" s="435" t="str">
        <f>+IF(+'評価項目(標準)'!F15="","",+'評価項目(標準)'!F15)</f>
        <v>２点</v>
      </c>
      <c r="I15" s="436"/>
      <c r="J15" s="475"/>
      <c r="K15" s="473"/>
    </row>
    <row r="16" spans="2:13" ht="35.450000000000003" customHeight="1" x14ac:dyDescent="0.15">
      <c r="B16" s="467"/>
      <c r="C16" s="467"/>
      <c r="D16" s="465"/>
      <c r="E16" s="518"/>
      <c r="F16" s="453"/>
      <c r="G16" s="137">
        <f>+IF(+'評価項目(標準)'!I16="","",+'評価項目(標準)'!I16)</f>
        <v>1</v>
      </c>
      <c r="H16" s="435" t="str">
        <f>+IF(+'評価項目(標準)'!F16="","",+'評価項目(標準)'!F16)</f>
        <v>１点</v>
      </c>
      <c r="I16" s="436"/>
      <c r="J16" s="475"/>
      <c r="K16" s="473"/>
    </row>
    <row r="17" spans="2:11" ht="35.450000000000003" customHeight="1" x14ac:dyDescent="0.15">
      <c r="B17" s="467"/>
      <c r="C17" s="467"/>
      <c r="D17" s="465"/>
      <c r="E17" s="519"/>
      <c r="F17" s="454"/>
      <c r="G17" s="139">
        <f>+IF(+'評価項目(標準)'!I17="","",+'評価項目(標準)'!I17)</f>
        <v>0</v>
      </c>
      <c r="H17" s="435" t="str">
        <f>+IF(+'評価項目(標準)'!F17="","",+'評価項目(標準)'!F17)</f>
        <v>実績（取得点）なし</v>
      </c>
      <c r="I17" s="436"/>
      <c r="J17" s="503"/>
      <c r="K17" s="464"/>
    </row>
    <row r="18" spans="2:11" ht="32.450000000000003" customHeight="1" x14ac:dyDescent="0.15">
      <c r="B18" s="467"/>
      <c r="C18" s="468" t="str">
        <f>IF(+'評価項目(標準)'!C18="","",+'評価項目(標準)'!C18)</f>
        <v>企業の雇用に関する取組</v>
      </c>
      <c r="D18" s="451" t="str">
        <f>IF(+'評価項目(標準)'!D18="","",+'評価項目(標準)'!D18)</f>
        <v>企業の雇用に
関する取組</v>
      </c>
      <c r="E18" s="451" t="str">
        <f>IF(+'評価項目(標準)'!E18="","",+'評価項目(標準)'!E18)</f>
        <v>担い手確保・育成への 取組</v>
      </c>
      <c r="F18" s="452">
        <f>+IF(+'評価項目(標準)'!J18="","",+'評価項目(標準)'!J18)</f>
        <v>2</v>
      </c>
      <c r="G18" s="139">
        <f>+IF(+'評価項目(標準)'!I18="","",+'評価項目(標準)'!I18)</f>
        <v>2</v>
      </c>
      <c r="H18" s="471" t="str">
        <f>+IF(+'評価項目(標準)'!F18="","",+'評価項目(標準)'!F18)</f>
        <v>① 建設業者団体の取組実績</v>
      </c>
      <c r="I18" s="187" t="str">
        <f>+IF(+'評価項目(標準)'!G18="","",+'評価項目(標準)'!G18)</f>
        <v>取組の実績あり</v>
      </c>
      <c r="J18" s="474"/>
      <c r="K18" s="463" t="str">
        <f>IF(J18="","",IF(J18=I18,G18,IF(J18=I19,G19)))</f>
        <v/>
      </c>
    </row>
    <row r="19" spans="2:11" ht="32.450000000000003" customHeight="1" x14ac:dyDescent="0.15">
      <c r="B19" s="467"/>
      <c r="C19" s="467"/>
      <c r="D19" s="388"/>
      <c r="E19" s="388"/>
      <c r="F19" s="453"/>
      <c r="G19" s="139">
        <f>+IF(+'評価項目(標準)'!I19="","",+'評価項目(標準)'!I19)</f>
        <v>0</v>
      </c>
      <c r="H19" s="472"/>
      <c r="I19" s="187" t="str">
        <f>+IF(+'評価項目(標準)'!G19="","",+'評価項目(標準)'!G19)</f>
        <v>取組の実績なし</v>
      </c>
      <c r="J19" s="475"/>
      <c r="K19" s="464"/>
    </row>
    <row r="20" spans="2:11" ht="32.450000000000003" customHeight="1" x14ac:dyDescent="0.15">
      <c r="B20" s="467"/>
      <c r="C20" s="467"/>
      <c r="D20" s="388"/>
      <c r="E20" s="388"/>
      <c r="F20" s="452">
        <f>+IF(+'評価項目(標準)'!J20="","",+'評価項目(標準)'!J20)</f>
        <v>1</v>
      </c>
      <c r="G20" s="139">
        <f>+IF(+'評価項目(標準)'!I20="","",+'評価項目(標準)'!I20)</f>
        <v>1</v>
      </c>
      <c r="H20" s="471" t="str">
        <f>+IF(+'評価項目(標準)'!F20="","",+'評価項目(標準)'!F20)</f>
        <v>② 建設業者団体地域組織の
   取組実績</v>
      </c>
      <c r="I20" s="187" t="str">
        <f>+IF(+'評価項目(標準)'!G20="","",+'評価項目(標準)'!G20)</f>
        <v>取組の実績あり</v>
      </c>
      <c r="J20" s="474"/>
      <c r="K20" s="463" t="str">
        <f>IF(J20="","",IF(J20=I20,G20,IF(J20=I21,G21)))</f>
        <v/>
      </c>
    </row>
    <row r="21" spans="2:11" ht="32.450000000000003" customHeight="1" x14ac:dyDescent="0.15">
      <c r="B21" s="467"/>
      <c r="C21" s="467"/>
      <c r="D21" s="388"/>
      <c r="E21" s="388"/>
      <c r="F21" s="453"/>
      <c r="G21" s="139">
        <f>+IF(+'評価項目(標準)'!I21="","",+'評価項目(標準)'!I21)</f>
        <v>0</v>
      </c>
      <c r="H21" s="472"/>
      <c r="I21" s="187" t="str">
        <f>+IF(+'評価項目(標準)'!G21="","",+'評価項目(標準)'!G21)</f>
        <v>取組の実績なし</v>
      </c>
      <c r="J21" s="475"/>
      <c r="K21" s="464"/>
    </row>
    <row r="22" spans="2:11" ht="32.450000000000003" customHeight="1" x14ac:dyDescent="0.15">
      <c r="B22" s="467"/>
      <c r="C22" s="467"/>
      <c r="D22" s="388"/>
      <c r="E22" s="388"/>
      <c r="F22" s="452">
        <f>+IF(+'評価項目(標準)'!J22="","",+'評価項目(標準)'!J22)</f>
        <v>1</v>
      </c>
      <c r="G22" s="139">
        <f>+IF(+'評価項目(標準)'!I22="","",+'評価項目(標準)'!I22)</f>
        <v>1</v>
      </c>
      <c r="H22" s="471" t="str">
        <f>+IF(+'評価項目(標準)'!F22="","",+'評価項目(標準)'!F22)</f>
        <v>③ 建設企業の取組実績</v>
      </c>
      <c r="I22" s="187" t="str">
        <f>+IF(+'評価項目(標準)'!G22="","",+'評価項目(標準)'!G22)</f>
        <v>取組の実績あり</v>
      </c>
      <c r="J22" s="474"/>
      <c r="K22" s="463" t="str">
        <f>IF(J22="","",IF(J22=I22,G22,IF(J22=I23,G23)))</f>
        <v/>
      </c>
    </row>
    <row r="23" spans="2:11" ht="32.450000000000003" customHeight="1" x14ac:dyDescent="0.15">
      <c r="B23" s="467"/>
      <c r="C23" s="467"/>
      <c r="D23" s="388"/>
      <c r="E23" s="388"/>
      <c r="F23" s="453"/>
      <c r="G23" s="139">
        <f>+IF(+'評価項目(標準)'!I23="","",+'評価項目(標準)'!I23)</f>
        <v>0</v>
      </c>
      <c r="H23" s="472"/>
      <c r="I23" s="187" t="str">
        <f>+IF(+'評価項目(標準)'!G23="","",+'評価項目(標準)'!G23)</f>
        <v>取組の実績なし</v>
      </c>
      <c r="J23" s="475"/>
      <c r="K23" s="464"/>
    </row>
    <row r="24" spans="2:11" ht="24.6" customHeight="1" x14ac:dyDescent="0.15">
      <c r="B24" s="467"/>
      <c r="C24" s="468" t="str">
        <f>IF(+'評価項目(標準)'!C24="","",+'評価項目(標準)'!C24)</f>
        <v>企業の技術力等</v>
      </c>
      <c r="D24" s="488" t="str">
        <f>IF(+'評価項目(標準)'!D24="","",+'評価項目(標準)'!D24)</f>
        <v>工事実績</v>
      </c>
      <c r="E24" s="451" t="str">
        <f>IF(+'評価項目(標準)'!E24="","",+'評価項目(標準)'!E24)</f>
        <v>企業の工事実績</v>
      </c>
      <c r="F24" s="452">
        <f>+IF(+'評価項目(標準)'!J24="","",+'評価項目(標準)'!J24)</f>
        <v>20</v>
      </c>
      <c r="G24" s="139">
        <f>+IF(+'評価項目(標準)'!I24="","",+'評価項目(標準)'!I24)</f>
        <v>20</v>
      </c>
      <c r="H24" s="435" t="str">
        <f>+IF(+'評価項目(標準)'!F24="","",+'評価項目(標準)'!F24)</f>
        <v>評価対象工事の実績あり</v>
      </c>
      <c r="I24" s="436"/>
      <c r="J24" s="474"/>
      <c r="K24" s="516" t="str">
        <f>IF(J24="","",VLOOKUP(J24,'評価項目(標準)'!F24:I25,4,FALSE))</f>
        <v/>
      </c>
    </row>
    <row r="25" spans="2:11" ht="24.6" customHeight="1" x14ac:dyDescent="0.15">
      <c r="B25" s="467"/>
      <c r="C25" s="467"/>
      <c r="D25" s="504"/>
      <c r="E25" s="389"/>
      <c r="F25" s="454"/>
      <c r="G25" s="139">
        <f>+IF(+'評価項目(標準)'!I25="","",+'評価項目(標準)'!I25)</f>
        <v>0</v>
      </c>
      <c r="H25" s="435" t="str">
        <f>+IF(+'評価項目(標準)'!F25="","",+'評価項目(標準)'!F25)</f>
        <v>評価対象工事の実績なし</v>
      </c>
      <c r="I25" s="436"/>
      <c r="J25" s="503"/>
      <c r="K25" s="527"/>
    </row>
    <row r="26" spans="2:11" ht="26.1" customHeight="1" x14ac:dyDescent="0.15">
      <c r="B26" s="467"/>
      <c r="C26" s="467"/>
      <c r="D26" s="488" t="str">
        <f>IF(+'評価項目(標準)'!D26="","",+'評価項目(標準)'!D26)</f>
        <v>工事成績</v>
      </c>
      <c r="E26" s="451" t="str">
        <f>IF(+'評価項目(標準)'!E26="","",+'評価項目(標準)'!E26)</f>
        <v>申告工事成績点又は総合点</v>
      </c>
      <c r="F26" s="452">
        <f>+IF(+'評価項目(標準)'!J26="","",+'評価項目(標準)'!J26)</f>
        <v>20</v>
      </c>
      <c r="G26" s="137">
        <f>IF(+'評価項目(標準)'!I26="","",+'評価項目(標準)'!I26)</f>
        <v>20</v>
      </c>
      <c r="H26" s="435" t="str">
        <f>IF(+'評価項目(標準)'!F26="","",+'評価項目(標準)'!F26)</f>
        <v xml:space="preserve">申告工事成績点が８５点以上の場合 </v>
      </c>
      <c r="I26" s="436"/>
      <c r="J26" s="140" t="s">
        <v>145</v>
      </c>
      <c r="K26" s="455" t="str">
        <f>IF(COUNTA(J29,J32)=0,"",IF(COUNTA(J29,J32)=2,"入力は【申告工事成績点】、【総合点】のいずれかにして下さい",IF(AND(COUNTA(J29)=1,J27=""),"いずれの【申告工事成績点】なのか、「三重県、中部地整、近畿地整」より選択してください",IF(J32&gt;=970,10,IF(AND(J32&lt;970,J32&gt;=840),ROUNDDOWN((J32-840)/(970-840)*10,1),IF(J32&lt;840,0,)))+IF(J29&gt;=85,F26,IF(AND(J29&lt;75,J29&gt;=1),10,IF(AND(J29&lt;85,J29&gt;=75),(J29-75)+10))))))</f>
        <v/>
      </c>
    </row>
    <row r="27" spans="2:11" ht="26.1" customHeight="1" x14ac:dyDescent="0.15">
      <c r="B27" s="467"/>
      <c r="C27" s="467"/>
      <c r="D27" s="465"/>
      <c r="E27" s="388"/>
      <c r="F27" s="453"/>
      <c r="G27" s="218" t="str">
        <f>IF(+'評価項目(標準)'!I27="","",+'評価項目(標準)'!I27)</f>
        <v/>
      </c>
      <c r="H27" s="439" t="str">
        <f>IF(+'評価項目(標準)'!F27="","",+'評価項目(標準)'!F27)</f>
        <v>申告工事成績点が７５点以上８５点未満の場合
計算式１
（申告工事成績点－７５点）＋１０点</v>
      </c>
      <c r="I27" s="440"/>
      <c r="J27" s="508"/>
      <c r="K27" s="456"/>
    </row>
    <row r="28" spans="2:11" ht="26.1" customHeight="1" x14ac:dyDescent="0.15">
      <c r="B28" s="467"/>
      <c r="C28" s="467"/>
      <c r="D28" s="465"/>
      <c r="E28" s="388"/>
      <c r="F28" s="453"/>
      <c r="G28" s="142" t="str">
        <f>IF(+'評価項目(標準)'!I28="","",+'評価項目(標準)'!I28)</f>
        <v>～</v>
      </c>
      <c r="H28" s="439"/>
      <c r="I28" s="440"/>
      <c r="J28" s="509"/>
      <c r="K28" s="456"/>
    </row>
    <row r="29" spans="2:11" ht="26.25" customHeight="1" x14ac:dyDescent="0.15">
      <c r="B29" s="467"/>
      <c r="C29" s="467"/>
      <c r="D29" s="465"/>
      <c r="E29" s="388"/>
      <c r="F29" s="453"/>
      <c r="G29" s="138" t="str">
        <f>IF(+'評価項目(標準)'!I29="","",+'評価項目(標準)'!I29)</f>
        <v/>
      </c>
      <c r="H29" s="439"/>
      <c r="I29" s="440"/>
      <c r="J29" s="510"/>
      <c r="K29" s="457"/>
    </row>
    <row r="30" spans="2:11" ht="26.25" customHeight="1" x14ac:dyDescent="0.15">
      <c r="B30" s="467"/>
      <c r="C30" s="467"/>
      <c r="D30" s="465"/>
      <c r="E30" s="388"/>
      <c r="F30" s="453"/>
      <c r="G30" s="137">
        <f>IF(+'評価項目(標準)'!I30="","",+'評価項目(標準)'!I30)</f>
        <v>10</v>
      </c>
      <c r="H30" s="435" t="str">
        <f>IF(+'評価項目(標準)'!F30="","",+'評価項目(標準)'!F30)</f>
        <v>申告工事成績点が７５点未満の場合</v>
      </c>
      <c r="I30" s="436"/>
      <c r="J30" s="511"/>
      <c r="K30" s="457"/>
    </row>
    <row r="31" spans="2:11" ht="26.25" customHeight="1" x14ac:dyDescent="0.15">
      <c r="B31" s="467"/>
      <c r="C31" s="467"/>
      <c r="D31" s="465" t="str">
        <f>IF(+'評価項目(標準)'!D36="","",+'評価項目(標準)'!D36)</f>
        <v>品質
マネジメント</v>
      </c>
      <c r="E31" s="388" t="str">
        <f>IF(+'評価項目(標準)'!E36="","",+'評価項目(標準)'!E36)</f>
        <v>品質マネジメントシステムの認証</v>
      </c>
      <c r="F31" s="453"/>
      <c r="G31" s="137">
        <f>IF(+'評価項目(標準)'!I31="","",+'評価項目(標準)'!I31)</f>
        <v>10</v>
      </c>
      <c r="H31" s="435" t="str">
        <f>IF(+'評価項目(標準)'!F31="","",+'評価項目(標準)'!F31)</f>
        <v xml:space="preserve">総合点が９７０点以上の場合 </v>
      </c>
      <c r="I31" s="436"/>
      <c r="J31" s="143" t="s">
        <v>146</v>
      </c>
      <c r="K31" s="457"/>
    </row>
    <row r="32" spans="2:11" ht="26.25" customHeight="1" x14ac:dyDescent="0.15">
      <c r="B32" s="467"/>
      <c r="C32" s="467"/>
      <c r="D32" s="465"/>
      <c r="E32" s="388"/>
      <c r="F32" s="453"/>
      <c r="G32" s="141" t="str">
        <f>IF(+'評価項目(標準)'!I32="","",+'評価項目(標準)'!I32)</f>
        <v/>
      </c>
      <c r="H32" s="439" t="str">
        <f>IF(+'評価項目(標準)'!F32="","",+'評価項目(標準)'!F32)</f>
        <v>総合点が８４０点以上９７０点未満の場合
計算式２
（総合点－８４０）／（９７０－８４０）×１０</v>
      </c>
      <c r="I32" s="440"/>
      <c r="J32" s="506"/>
      <c r="K32" s="457"/>
    </row>
    <row r="33" spans="2:11" ht="26.25" customHeight="1" x14ac:dyDescent="0.15">
      <c r="B33" s="467"/>
      <c r="C33" s="467"/>
      <c r="D33" s="465"/>
      <c r="E33" s="388"/>
      <c r="F33" s="453"/>
      <c r="G33" s="142" t="str">
        <f>IF(+'評価項目(標準)'!I33="","",+'評価項目(標準)'!I33)</f>
        <v>～</v>
      </c>
      <c r="H33" s="439"/>
      <c r="I33" s="440"/>
      <c r="J33" s="506"/>
      <c r="K33" s="457"/>
    </row>
    <row r="34" spans="2:11" ht="26.25" customHeight="1" x14ac:dyDescent="0.15">
      <c r="B34" s="467"/>
      <c r="C34" s="467"/>
      <c r="D34" s="465"/>
      <c r="E34" s="388"/>
      <c r="F34" s="453"/>
      <c r="G34" s="138" t="str">
        <f>IF(+'評価項目(標準)'!I34="","",+'評価項目(標準)'!I34)</f>
        <v/>
      </c>
      <c r="H34" s="439"/>
      <c r="I34" s="440"/>
      <c r="J34" s="506"/>
      <c r="K34" s="457"/>
    </row>
    <row r="35" spans="2:11" ht="26.1" customHeight="1" x14ac:dyDescent="0.15">
      <c r="B35" s="467"/>
      <c r="C35" s="467"/>
      <c r="D35" s="504"/>
      <c r="E35" s="389"/>
      <c r="F35" s="454"/>
      <c r="G35" s="137">
        <f>IF(+'評価項目(標準)'!I35="","",+'評価項目(標準)'!I35)</f>
        <v>0</v>
      </c>
      <c r="H35" s="435" t="str">
        <f>IF(+'評価項目(標準)'!F35="","",+'評価項目(標準)'!F35)</f>
        <v>総合点が８４０点未満の場合</v>
      </c>
      <c r="I35" s="436"/>
      <c r="J35" s="507"/>
      <c r="K35" s="458"/>
    </row>
    <row r="36" spans="2:11" ht="26.1" customHeight="1" x14ac:dyDescent="0.15">
      <c r="B36" s="467"/>
      <c r="C36" s="467"/>
      <c r="D36" s="451" t="str">
        <f>IF(+'評価項目(標準)'!D36="","",+'評価項目(標準)'!D36)</f>
        <v>品質
マネジメント</v>
      </c>
      <c r="E36" s="451" t="str">
        <f>IF(+'評価項目(標準)'!E36="","",+'評価項目(標準)'!E36)</f>
        <v>品質マネジメントシステムの認証</v>
      </c>
      <c r="F36" s="452">
        <f>+IF(+'評価項目(標準)'!J36="","",+'評価項目(標準)'!J36)</f>
        <v>3</v>
      </c>
      <c r="G36" s="139">
        <f>+IF(+'評価項目(標準)'!I36="","",+'評価項目(標準)'!I36)</f>
        <v>3</v>
      </c>
      <c r="H36" s="435" t="str">
        <f>+IF(+'評価項目(標準)'!F36="","",+'評価項目(標準)'!F36)</f>
        <v>有</v>
      </c>
      <c r="I36" s="436"/>
      <c r="J36" s="474"/>
      <c r="K36" s="463" t="str">
        <f>IF(J36="","",IF(J36=H36,G36,IF(J36=H37,G37)))</f>
        <v/>
      </c>
    </row>
    <row r="37" spans="2:11" ht="26.25" customHeight="1" x14ac:dyDescent="0.15">
      <c r="B37" s="467"/>
      <c r="C37" s="467"/>
      <c r="D37" s="465"/>
      <c r="E37" s="389"/>
      <c r="F37" s="454"/>
      <c r="G37" s="139">
        <f>+IF(+'評価項目(標準)'!I37="","",+'評価項目(標準)'!I37)</f>
        <v>0</v>
      </c>
      <c r="H37" s="435" t="str">
        <f>+IF(+'評価項目(標準)'!F37="","",+'評価項目(標準)'!F37)</f>
        <v>無</v>
      </c>
      <c r="I37" s="436"/>
      <c r="J37" s="503"/>
      <c r="K37" s="464"/>
    </row>
    <row r="38" spans="2:11" ht="26.1" customHeight="1" x14ac:dyDescent="0.15">
      <c r="B38" s="467"/>
      <c r="C38" s="467"/>
      <c r="D38" s="488" t="str">
        <f>IF(+'評価項目(標準)'!D38="","",+'評価項目(標準)'!D38)</f>
        <v>労働安全
衛生管理</v>
      </c>
      <c r="E38" s="451" t="str">
        <f>IF(+'評価項目(標準)'!E38="","",+'評価項目(標準)'!E38)</f>
        <v>労働安全衛生マネジメントシステムの認証</v>
      </c>
      <c r="F38" s="452">
        <f>+IF(+'評価項目(標準)'!J38="","",+'評価項目(標準)'!J38)</f>
        <v>5</v>
      </c>
      <c r="G38" s="139">
        <f>+IF(+'評価項目(標準)'!I38="","",+'評価項目(標準)'!I38)</f>
        <v>5</v>
      </c>
      <c r="H38" s="439" t="str">
        <f>IF(+'評価項目(標準)'!F38="","",+'評価項目(標準)'!F38)</f>
        <v>有</v>
      </c>
      <c r="I38" s="440"/>
      <c r="J38" s="505"/>
      <c r="K38" s="463" t="str">
        <f>IF(J38="","",IF(J38=H38,G38,IF(J38=H39,G39)))</f>
        <v/>
      </c>
    </row>
    <row r="39" spans="2:11" ht="26.1" customHeight="1" x14ac:dyDescent="0.15">
      <c r="B39" s="467"/>
      <c r="C39" s="467"/>
      <c r="D39" s="512"/>
      <c r="E39" s="389"/>
      <c r="F39" s="454"/>
      <c r="G39" s="139">
        <f>+IF(+'評価項目(標準)'!I39="","",+'評価項目(標準)'!I39)</f>
        <v>0</v>
      </c>
      <c r="H39" s="439" t="str">
        <f>IF(+'評価項目(標準)'!F39="","",+'評価項目(標準)'!F39)</f>
        <v>無</v>
      </c>
      <c r="I39" s="440"/>
      <c r="J39" s="505"/>
      <c r="K39" s="464"/>
    </row>
    <row r="40" spans="2:11" ht="26.1" customHeight="1" x14ac:dyDescent="0.15">
      <c r="B40" s="467"/>
      <c r="C40" s="467"/>
      <c r="D40" s="451" t="str">
        <f>IF(+'評価項目(標準)'!D40="","",+'評価項目(標準)'!D40)</f>
        <v>受注工事高</v>
      </c>
      <c r="E40" s="451" t="str">
        <f>IF(+'評価項目(標準)'!E40="","",+'評価項目(標準)'!E40)</f>
        <v>１級技術者１人あたりの公共機関等発注の
契約金額２千５百万円以上の土木一式工事の契約金額</v>
      </c>
      <c r="F40" s="452">
        <f>+IF(+'評価項目(標準)'!J40="","",+'評価項目(標準)'!J40)</f>
        <v>10</v>
      </c>
      <c r="G40" s="141">
        <f>IF(+'評価項目(標準)'!I40="","",+'評価項目(標準)'!I40)</f>
        <v>10</v>
      </c>
      <c r="H40" s="439" t="str">
        <f>IF(+'評価項目(標準)'!F40="","",+'評価項目(標準)'!F40)</f>
        <v>５千万円未満の場合</v>
      </c>
      <c r="I40" s="440"/>
      <c r="J40" s="140" t="s">
        <v>147</v>
      </c>
      <c r="K40" s="463" t="str">
        <f>IF(J41="","",IF(J41="－",0,IF(J41&lt;50000000,F40,IF(J41&lt;150000000,ROUNDDOWN(F40-((J41-50000000)*F40/100000000),0),IF(J41&gt;=150000000,0)))))</f>
        <v/>
      </c>
    </row>
    <row r="41" spans="2:11" ht="26.1" customHeight="1" x14ac:dyDescent="0.15">
      <c r="B41" s="467"/>
      <c r="C41" s="467"/>
      <c r="D41" s="388"/>
      <c r="E41" s="388"/>
      <c r="F41" s="453"/>
      <c r="G41" s="141" t="str">
        <f>IF(+'評価項目(標準)'!I41="","",+'評価項目(標準)'!I41)</f>
        <v/>
      </c>
      <c r="H41" s="439" t="str">
        <f>IF(+'評価項目(標準)'!F41="","",+'評価項目(標準)'!F41)</f>
        <v>５千万円以上１億５千万円未満の場合
計算式３
１０－〔受注工事高－５千万円〕×１０/１億円</v>
      </c>
      <c r="I41" s="440"/>
      <c r="J41" s="529"/>
      <c r="K41" s="473"/>
    </row>
    <row r="42" spans="2:11" ht="26.1" customHeight="1" x14ac:dyDescent="0.15">
      <c r="B42" s="467"/>
      <c r="C42" s="467"/>
      <c r="D42" s="388"/>
      <c r="E42" s="388"/>
      <c r="F42" s="453"/>
      <c r="G42" s="540" t="str">
        <f>IF(+'評価項目(標準)'!I42="","",+'評価項目(標準)'!I42)</f>
        <v>～</v>
      </c>
      <c r="H42" s="439"/>
      <c r="I42" s="440"/>
      <c r="J42" s="529"/>
      <c r="K42" s="473"/>
    </row>
    <row r="43" spans="2:11" ht="26.1" customHeight="1" x14ac:dyDescent="0.15">
      <c r="B43" s="467"/>
      <c r="C43" s="467"/>
      <c r="D43" s="388"/>
      <c r="E43" s="388"/>
      <c r="F43" s="453"/>
      <c r="G43" s="540"/>
      <c r="H43" s="439"/>
      <c r="I43" s="440"/>
      <c r="J43" s="529"/>
      <c r="K43" s="473"/>
    </row>
    <row r="44" spans="2:11" ht="26.25" customHeight="1" x14ac:dyDescent="0.15">
      <c r="B44" s="467"/>
      <c r="C44" s="467"/>
      <c r="D44" s="388"/>
      <c r="E44" s="388"/>
      <c r="F44" s="453"/>
      <c r="G44" s="144" t="str">
        <f>IF(+'評価項目(標準)'!I43="","",+'評価項目(標準)'!I43)</f>
        <v/>
      </c>
      <c r="H44" s="439"/>
      <c r="I44" s="440"/>
      <c r="J44" s="529"/>
      <c r="K44" s="473"/>
    </row>
    <row r="45" spans="2:11" ht="26.25" customHeight="1" x14ac:dyDescent="0.15">
      <c r="B45" s="467"/>
      <c r="C45" s="467"/>
      <c r="D45" s="388"/>
      <c r="E45" s="389"/>
      <c r="F45" s="454"/>
      <c r="G45" s="138">
        <f>IF(+'評価項目(標準)'!I44="","",+'評価項目(標準)'!I44)</f>
        <v>0</v>
      </c>
      <c r="H45" s="439" t="str">
        <f>IF(+'評価項目(標準)'!F44="","",+'評価項目(標準)'!F44)</f>
        <v>１億５千万円以上の場合</v>
      </c>
      <c r="I45" s="440"/>
      <c r="J45" s="530"/>
      <c r="K45" s="464"/>
    </row>
    <row r="46" spans="2:11" ht="26.1" customHeight="1" thickBot="1" x14ac:dyDescent="0.2">
      <c r="B46" s="461" t="str">
        <f>IF('評価項目(標準)'!B45="","",+'評価項目(標準)'!B45)</f>
        <v>技術者の能力</v>
      </c>
      <c r="C46" s="467" t="str">
        <f>IF(+'評価項目(標準)'!C45="","",+'評価項目(標準)'!C45)</f>
        <v>技術者の能力</v>
      </c>
      <c r="D46" s="388" t="str">
        <f>IF(+'評価項目(標準)'!D45="","",+'評価項目(標準)'!D45)</f>
        <v>配置予定
技術者の
工事実績</v>
      </c>
      <c r="E46" s="388" t="str">
        <f>IF(+'評価項目(標準)'!E45="","",+'評価項目(標準)'!E45)</f>
        <v>主任（監理）技術者又は
現場代理人としての工事実績</v>
      </c>
      <c r="F46" s="453">
        <f>+IF(+'評価項目(標準)'!J45="","",+'評価項目(標準)'!J45)</f>
        <v>20</v>
      </c>
      <c r="G46" s="145">
        <f>+IF(+'評価項目(標準)'!I45="","",+'評価項目(標準)'!I45)</f>
        <v>20</v>
      </c>
      <c r="H46" s="441" t="str">
        <f>+IF(+'評価項目(標準)'!F45="","",+'評価項目(標準)'!F45)</f>
        <v>評価対象工事の実績あり</v>
      </c>
      <c r="I46" s="442"/>
      <c r="J46" s="538"/>
      <c r="K46" s="485" t="str">
        <f>IF(J46="","",VLOOKUP(J46,'評価項目(標準)'!F45:I46,4,FALSE))</f>
        <v/>
      </c>
    </row>
    <row r="47" spans="2:11" ht="26.25" customHeight="1" thickTop="1" x14ac:dyDescent="0.15">
      <c r="B47" s="461"/>
      <c r="C47" s="467"/>
      <c r="D47" s="389"/>
      <c r="E47" s="389"/>
      <c r="F47" s="454"/>
      <c r="G47" s="139">
        <f>+IF(+'評価項目(標準)'!I46="","",+'評価項目(標準)'!I46)</f>
        <v>0</v>
      </c>
      <c r="H47" s="435" t="str">
        <f>+IF(+'評価項目(標準)'!F46="","",+'評価項目(標準)'!F46)</f>
        <v>評価対象工事の実績なし</v>
      </c>
      <c r="I47" s="436"/>
      <c r="J47" s="539"/>
      <c r="K47" s="527"/>
    </row>
    <row r="48" spans="2:11" ht="66.75" customHeight="1" x14ac:dyDescent="0.15">
      <c r="B48" s="461"/>
      <c r="C48" s="467"/>
      <c r="D48" s="451" t="str">
        <f>IF(+'評価項目(標準)'!D47="","",+'評価項目(標準)'!D47)</f>
        <v>配置予定
技術者の
資格保有状況</v>
      </c>
      <c r="E48" s="531" t="str">
        <f>IF(+'評価項目(標準)'!E47="","",+'評価項目(標準)'!E47)</f>
        <v>技術士、１級土木施工管理技士、
１級建設機械施工管理技士
(１級建設機械施工技士)、又は
国土交通大臣が建設業法
第１５条２号のイと同等以上の
能力を有するものと認定した者の資格</v>
      </c>
      <c r="F48" s="502">
        <f>+IF(+'評価項目(標準)'!J47="","",+'評価項目(標準)'!J47)</f>
        <v>5</v>
      </c>
      <c r="G48" s="222">
        <f>+IF(+'評価項目(標準)'!I47="","",+'評価項目(標準)'!I47)</f>
        <v>5</v>
      </c>
      <c r="H48" s="443" t="str">
        <f>+IF(+'評価項目(標準)'!F47="","",+'評価項目(標準)'!F47)</f>
        <v>技術士、１級土木施工管理技士、１級建設機械施工管理技士(１級建設機械施工技士)、又は国土交通大臣が建設業法第１５条２号のイと同等以上の能力を有するものと認定した者の資格保有</v>
      </c>
      <c r="I48" s="444"/>
      <c r="J48" s="528"/>
      <c r="K48" s="485" t="str">
        <f>IF(J48="","",IF(J48=H48,G48,IF(J48=H49,G49)))</f>
        <v/>
      </c>
    </row>
    <row r="49" spans="1:14" ht="26.25" customHeight="1" x14ac:dyDescent="0.15">
      <c r="B49" s="461"/>
      <c r="C49" s="467"/>
      <c r="D49" s="388"/>
      <c r="E49" s="532"/>
      <c r="F49" s="502"/>
      <c r="G49" s="222">
        <f>+IF(+'評価項目(標準)'!I48="","",+'評価項目(標準)'!I48)</f>
        <v>0</v>
      </c>
      <c r="H49" s="445" t="str">
        <f>+IF(+'評価項目(標準)'!F48="","",+'評価項目(標準)'!F48)</f>
        <v>上記以外</v>
      </c>
      <c r="I49" s="446"/>
      <c r="J49" s="528"/>
      <c r="K49" s="485"/>
    </row>
    <row r="50" spans="1:14" ht="26.25" customHeight="1" x14ac:dyDescent="0.15">
      <c r="B50" s="461"/>
      <c r="C50" s="467"/>
      <c r="D50" s="451" t="str">
        <f>IF(+'評価項目(標準)'!D49="","",+'評価項目(標準)'!D49)</f>
        <v>配置予定技術者
のCPD
（継続学習制度）
取組実績</v>
      </c>
      <c r="E50" s="451" t="str">
        <f>IF(+'評価項目(標準)'!E49="","",+'評価項目(標準)'!E49)</f>
        <v>各団体が発行するCPDの取組実績</v>
      </c>
      <c r="F50" s="452">
        <f>+IF(+'評価項目(標準)'!J49="","",+'評価項目(標準)'!J49)</f>
        <v>5</v>
      </c>
      <c r="G50" s="139">
        <f>+IF(+'評価項目(標準)'!I49="","",+'評価項目(標準)'!I49)</f>
        <v>5</v>
      </c>
      <c r="H50" s="435" t="str">
        <f>+IF(+'評価項目(標準)'!F49="","",+'評価項目(標準)'!F49)</f>
        <v>換算後の単位数の合計が推奨単位以上</v>
      </c>
      <c r="I50" s="436"/>
      <c r="J50" s="528"/>
      <c r="K50" s="516" t="str">
        <f>IF(J50="","",IF(J50=H50,G50,IF(J50=H51,G51,IF(J50=H52,G52))))</f>
        <v/>
      </c>
    </row>
    <row r="51" spans="1:14" ht="26.25" customHeight="1" x14ac:dyDescent="0.15">
      <c r="B51" s="461"/>
      <c r="C51" s="467"/>
      <c r="D51" s="388"/>
      <c r="E51" s="388"/>
      <c r="F51" s="453"/>
      <c r="G51" s="139">
        <f>+IF(+'評価項目(標準)'!I50="","",+'評価項目(標準)'!I50)</f>
        <v>3</v>
      </c>
      <c r="H51" s="435" t="str">
        <f>+IF(+'評価項目(標準)'!F50="","",+'評価項目(標準)'!F50)</f>
        <v>換算後の単位数の合計が推奨単位の1/2以上</v>
      </c>
      <c r="I51" s="436"/>
      <c r="J51" s="528"/>
      <c r="K51" s="485"/>
    </row>
    <row r="52" spans="1:14" ht="26.25" customHeight="1" thickBot="1" x14ac:dyDescent="0.2">
      <c r="B52" s="462"/>
      <c r="C52" s="537"/>
      <c r="D52" s="480"/>
      <c r="E52" s="480"/>
      <c r="F52" s="541"/>
      <c r="G52" s="146">
        <f>+IF(+'評価項目(標準)'!I51="","",+'評価項目(標準)'!I51)</f>
        <v>0</v>
      </c>
      <c r="H52" s="437" t="str">
        <f>+IF(+'評価項目(標準)'!F51="","",+'評価項目(標準)'!F51)</f>
        <v>換算後の単位数の合計が推奨単位の1/2未満</v>
      </c>
      <c r="I52" s="438"/>
      <c r="J52" s="542"/>
      <c r="K52" s="536"/>
    </row>
    <row r="53" spans="1:14" ht="59.1" customHeight="1" thickTop="1" x14ac:dyDescent="0.15">
      <c r="B53" s="533" t="str">
        <f>IF(+'評価項目(標準)'!B98="","",+'評価項目(標準)'!B98)</f>
        <v>総合評価方式の不履行による
加算点の減点</v>
      </c>
      <c r="C53" s="534"/>
      <c r="D53" s="535"/>
      <c r="E53" s="447" t="str">
        <f>IF(+'評価項目(標準)'!E98="","",+'評価項目(標準)'!E98)</f>
        <v>当該工事の入札公告日が、四日市港管理組合が総合評価方式で発注した工事で不履行による減点措置が課されている期間内である場合、「技術提案等不履行確定通知書等」に記載した減点を行います。</v>
      </c>
      <c r="F53" s="448"/>
      <c r="G53" s="449"/>
      <c r="H53" s="469" t="str">
        <f>IF('評価項目(標準)'!I98="","",+'評価項目(標準)'!I98)</f>
        <v>△換算前
加算点満点
×1割
×件数</v>
      </c>
      <c r="I53" s="470"/>
      <c r="J53" s="147"/>
      <c r="K53" s="148" t="str">
        <f>IF(+J53="","",-(+'評価項目(標準)'!J100*0.1*J53))</f>
        <v/>
      </c>
    </row>
    <row r="54" spans="1:14" ht="59.25" customHeight="1" x14ac:dyDescent="0.15">
      <c r="B54" s="525" t="str">
        <f>IF(+'評価項目(標準)'!B99="","",+'評価項目(標準)'!B99)</f>
        <v>指名停止措置による
加算点の減点</v>
      </c>
      <c r="C54" s="525"/>
      <c r="D54" s="525"/>
      <c r="E54" s="526" t="str">
        <f>IF(+'評価項目(標準)'!E99="","",+'評価項目(標準)'!E99)</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54" s="526"/>
      <c r="G54" s="526"/>
      <c r="H54" s="439" t="str">
        <f>IF('評価項目(標準)'!I99="","",+'評価項目(標準)'!I99)</f>
        <v>△換算前
加算点満点
×1割</v>
      </c>
      <c r="I54" s="440"/>
      <c r="J54" s="147"/>
      <c r="K54" s="148" t="str">
        <f>IF(+J54="","",-(+'評価項目(標準)'!J100*0.1))</f>
        <v/>
      </c>
    </row>
    <row r="55" spans="1:14" ht="26.25" customHeight="1" x14ac:dyDescent="0.15">
      <c r="E55" s="149"/>
      <c r="F55" s="150"/>
      <c r="G55" s="151"/>
      <c r="J55" s="152" t="s">
        <v>148</v>
      </c>
      <c r="K55" s="153">
        <f>SUM(K5:K54)</f>
        <v>0</v>
      </c>
    </row>
    <row r="56" spans="1:14" ht="14.25" thickBot="1" x14ac:dyDescent="0.2"/>
    <row r="57" spans="1:14" s="154" customFormat="1" ht="21.75" customHeight="1" x14ac:dyDescent="0.15">
      <c r="A57" s="34"/>
      <c r="B57" s="160" t="s">
        <v>149</v>
      </c>
      <c r="C57" s="161"/>
      <c r="D57" s="161"/>
      <c r="E57" s="162"/>
      <c r="F57" s="162"/>
      <c r="G57" s="162"/>
      <c r="H57" s="162"/>
      <c r="I57" s="162"/>
      <c r="J57" s="162"/>
      <c r="K57" s="163"/>
      <c r="L57" s="34"/>
      <c r="M57" s="34"/>
    </row>
    <row r="58" spans="1:14" s="154" customFormat="1" ht="21.75" customHeight="1" x14ac:dyDescent="0.15">
      <c r="A58" s="34"/>
      <c r="B58" s="155" t="s">
        <v>150</v>
      </c>
      <c r="C58" s="164"/>
      <c r="D58" s="459" t="s">
        <v>151</v>
      </c>
      <c r="E58" s="459"/>
      <c r="F58" s="459"/>
      <c r="G58" s="459"/>
      <c r="H58" s="459"/>
      <c r="I58" s="459"/>
      <c r="J58" s="459"/>
      <c r="K58" s="460"/>
      <c r="L58" s="34"/>
      <c r="M58" s="34"/>
    </row>
    <row r="59" spans="1:14" ht="21.75" customHeight="1" x14ac:dyDescent="0.15">
      <c r="B59" s="155" t="s">
        <v>150</v>
      </c>
      <c r="C59" s="165"/>
      <c r="D59" s="459" t="s">
        <v>152</v>
      </c>
      <c r="E59" s="459"/>
      <c r="F59" s="459"/>
      <c r="G59" s="459"/>
      <c r="H59" s="459"/>
      <c r="I59" s="459"/>
      <c r="J59" s="459"/>
      <c r="K59" s="460"/>
    </row>
    <row r="60" spans="1:14" ht="21.75" customHeight="1" x14ac:dyDescent="0.15">
      <c r="B60" s="156" t="s">
        <v>153</v>
      </c>
      <c r="C60" s="166" t="s">
        <v>154</v>
      </c>
      <c r="D60" s="167"/>
      <c r="E60" s="167"/>
      <c r="F60" s="167"/>
      <c r="G60" s="167"/>
      <c r="H60" s="167"/>
      <c r="I60" s="167"/>
      <c r="J60" s="167"/>
      <c r="K60" s="168"/>
    </row>
    <row r="61" spans="1:14" ht="21.75" customHeight="1" thickBot="1" x14ac:dyDescent="0.2">
      <c r="B61" s="157" t="s">
        <v>153</v>
      </c>
      <c r="C61" s="169" t="s">
        <v>155</v>
      </c>
      <c r="D61" s="170"/>
      <c r="E61" s="170"/>
      <c r="F61" s="170"/>
      <c r="G61" s="170"/>
      <c r="H61" s="170"/>
      <c r="I61" s="170"/>
      <c r="J61" s="170"/>
      <c r="K61" s="171"/>
    </row>
    <row r="62" spans="1:14" ht="7.5" customHeight="1" x14ac:dyDescent="0.15">
      <c r="B62" s="158"/>
      <c r="C62" s="158"/>
      <c r="D62" s="158"/>
      <c r="E62" s="159"/>
      <c r="F62" s="159"/>
      <c r="G62" s="159"/>
      <c r="H62" s="159"/>
      <c r="I62" s="159"/>
      <c r="J62" s="159"/>
      <c r="K62" s="159"/>
    </row>
    <row r="63" spans="1:14" ht="24" customHeight="1" x14ac:dyDescent="0.15">
      <c r="A63" s="450"/>
      <c r="B63" s="450"/>
      <c r="C63" s="450"/>
      <c r="D63" s="450"/>
      <c r="E63" s="450"/>
      <c r="F63" s="450"/>
      <c r="G63" s="450"/>
      <c r="H63" s="450"/>
      <c r="I63" s="450"/>
      <c r="J63" s="450"/>
      <c r="K63" s="450"/>
      <c r="L63" s="132"/>
      <c r="M63" s="132"/>
      <c r="N63" s="132"/>
    </row>
  </sheetData>
  <sheetProtection selectLockedCells="1"/>
  <mergeCells count="138">
    <mergeCell ref="D50:D52"/>
    <mergeCell ref="C18:C23"/>
    <mergeCell ref="D18:D23"/>
    <mergeCell ref="B54:D54"/>
    <mergeCell ref="E54:G54"/>
    <mergeCell ref="K38:K39"/>
    <mergeCell ref="K24:K25"/>
    <mergeCell ref="K48:K49"/>
    <mergeCell ref="J48:J49"/>
    <mergeCell ref="K46:K47"/>
    <mergeCell ref="J41:J45"/>
    <mergeCell ref="E48:E49"/>
    <mergeCell ref="B53:D53"/>
    <mergeCell ref="K50:K52"/>
    <mergeCell ref="C46:C52"/>
    <mergeCell ref="D48:D49"/>
    <mergeCell ref="J46:J47"/>
    <mergeCell ref="E40:E45"/>
    <mergeCell ref="G42:G43"/>
    <mergeCell ref="E50:E52"/>
    <mergeCell ref="F50:F52"/>
    <mergeCell ref="J50:J52"/>
    <mergeCell ref="D26:D35"/>
    <mergeCell ref="E18:E23"/>
    <mergeCell ref="B3:C4"/>
    <mergeCell ref="D3:D4"/>
    <mergeCell ref="D12:D17"/>
    <mergeCell ref="C12:C17"/>
    <mergeCell ref="K7:K8"/>
    <mergeCell ref="E12:E17"/>
    <mergeCell ref="D5:D6"/>
    <mergeCell ref="J12:J17"/>
    <mergeCell ref="J9:J11"/>
    <mergeCell ref="D7:D11"/>
    <mergeCell ref="K12:K17"/>
    <mergeCell ref="K9:K11"/>
    <mergeCell ref="C5:C11"/>
    <mergeCell ref="E9:E11"/>
    <mergeCell ref="E3:E4"/>
    <mergeCell ref="E7:E8"/>
    <mergeCell ref="E5:E6"/>
    <mergeCell ref="F48:F49"/>
    <mergeCell ref="E46:E47"/>
    <mergeCell ref="J36:J37"/>
    <mergeCell ref="D24:D25"/>
    <mergeCell ref="F12:F17"/>
    <mergeCell ref="F24:F25"/>
    <mergeCell ref="J38:J39"/>
    <mergeCell ref="J32:J35"/>
    <mergeCell ref="E36:E37"/>
    <mergeCell ref="J27:J28"/>
    <mergeCell ref="J29:J30"/>
    <mergeCell ref="D38:D39"/>
    <mergeCell ref="J24:J25"/>
    <mergeCell ref="E24:E25"/>
    <mergeCell ref="F38:F39"/>
    <mergeCell ref="F46:F47"/>
    <mergeCell ref="G12:I12"/>
    <mergeCell ref="H13:I13"/>
    <mergeCell ref="H14:I14"/>
    <mergeCell ref="H15:I15"/>
    <mergeCell ref="H16:I16"/>
    <mergeCell ref="H1:K1"/>
    <mergeCell ref="H2:K2"/>
    <mergeCell ref="J3:J4"/>
    <mergeCell ref="K3:K4"/>
    <mergeCell ref="F5:F6"/>
    <mergeCell ref="K5:K6"/>
    <mergeCell ref="F2:G2"/>
    <mergeCell ref="F9:F11"/>
    <mergeCell ref="J7:J8"/>
    <mergeCell ref="F3:F4"/>
    <mergeCell ref="F7:F8"/>
    <mergeCell ref="J5:J6"/>
    <mergeCell ref="G3:I3"/>
    <mergeCell ref="H9:I9"/>
    <mergeCell ref="H10:I10"/>
    <mergeCell ref="H11:I11"/>
    <mergeCell ref="H4:I4"/>
    <mergeCell ref="H5:I5"/>
    <mergeCell ref="H6:I6"/>
    <mergeCell ref="H7:I7"/>
    <mergeCell ref="H8:I8"/>
    <mergeCell ref="K40:K45"/>
    <mergeCell ref="F18:F19"/>
    <mergeCell ref="F20:F21"/>
    <mergeCell ref="F22:F23"/>
    <mergeCell ref="J18:J19"/>
    <mergeCell ref="J20:J21"/>
    <mergeCell ref="J22:J23"/>
    <mergeCell ref="K18:K19"/>
    <mergeCell ref="K20:K21"/>
    <mergeCell ref="H25:I25"/>
    <mergeCell ref="H39:I39"/>
    <mergeCell ref="H40:I40"/>
    <mergeCell ref="H41:I44"/>
    <mergeCell ref="H45:I45"/>
    <mergeCell ref="K22:K23"/>
    <mergeCell ref="E53:G53"/>
    <mergeCell ref="A63:K63"/>
    <mergeCell ref="E26:E35"/>
    <mergeCell ref="F26:F35"/>
    <mergeCell ref="K26:K35"/>
    <mergeCell ref="F36:F37"/>
    <mergeCell ref="D58:K58"/>
    <mergeCell ref="D46:D47"/>
    <mergeCell ref="F40:F45"/>
    <mergeCell ref="B46:B52"/>
    <mergeCell ref="E38:E39"/>
    <mergeCell ref="D59:K59"/>
    <mergeCell ref="K36:K37"/>
    <mergeCell ref="D36:D37"/>
    <mergeCell ref="B5:B45"/>
    <mergeCell ref="C24:C45"/>
    <mergeCell ref="D40:D45"/>
    <mergeCell ref="H53:I53"/>
    <mergeCell ref="H54:I54"/>
    <mergeCell ref="H24:I24"/>
    <mergeCell ref="H17:I17"/>
    <mergeCell ref="H18:H19"/>
    <mergeCell ref="H20:H21"/>
    <mergeCell ref="H22:H23"/>
    <mergeCell ref="H50:I50"/>
    <mergeCell ref="H51:I51"/>
    <mergeCell ref="H52:I52"/>
    <mergeCell ref="H26:I26"/>
    <mergeCell ref="H27:I29"/>
    <mergeCell ref="H31:I31"/>
    <mergeCell ref="H30:I30"/>
    <mergeCell ref="H32:I34"/>
    <mergeCell ref="H35:I35"/>
    <mergeCell ref="H36:I36"/>
    <mergeCell ref="H37:I37"/>
    <mergeCell ref="H38:I38"/>
    <mergeCell ref="H46:I46"/>
    <mergeCell ref="H47:I47"/>
    <mergeCell ref="H48:I48"/>
    <mergeCell ref="H49:I49"/>
  </mergeCells>
  <phoneticPr fontId="2"/>
  <conditionalFormatting sqref="J5:J6">
    <cfRule type="cellIs" dxfId="38" priority="4" stopIfTrue="1" operator="equal">
      <formula>$F$5</formula>
    </cfRule>
  </conditionalFormatting>
  <conditionalFormatting sqref="J7:J8">
    <cfRule type="cellIs" dxfId="37" priority="27" stopIfTrue="1" operator="equal">
      <formula>$F$7</formula>
    </cfRule>
  </conditionalFormatting>
  <conditionalFormatting sqref="J9:J11">
    <cfRule type="cellIs" dxfId="36" priority="26" stopIfTrue="1" operator="equal">
      <formula>$F$9</formula>
    </cfRule>
  </conditionalFormatting>
  <conditionalFormatting sqref="J12:J17">
    <cfRule type="cellIs" dxfId="35" priority="21" stopIfTrue="1" operator="equal">
      <formula>$F$12</formula>
    </cfRule>
  </conditionalFormatting>
  <conditionalFormatting sqref="J20 J18 J22">
    <cfRule type="cellIs" dxfId="34" priority="11" stopIfTrue="1" operator="equal">
      <formula>#REF!</formula>
    </cfRule>
  </conditionalFormatting>
  <conditionalFormatting sqref="J24:J25">
    <cfRule type="cellIs" dxfId="33" priority="18" stopIfTrue="1" operator="equal">
      <formula>$F$24</formula>
    </cfRule>
  </conditionalFormatting>
  <conditionalFormatting sqref="J26:J27 J31:J32">
    <cfRule type="cellIs" dxfId="32" priority="3" stopIfTrue="1" operator="equal">
      <formula>#REF!</formula>
    </cfRule>
  </conditionalFormatting>
  <conditionalFormatting sqref="J36:J37">
    <cfRule type="cellIs" dxfId="31" priority="19" stopIfTrue="1" operator="equal">
      <formula>$F$36</formula>
    </cfRule>
  </conditionalFormatting>
  <conditionalFormatting sqref="J38:J39">
    <cfRule type="cellIs" dxfId="30" priority="22" stopIfTrue="1" operator="equal">
      <formula>$F$38</formula>
    </cfRule>
  </conditionalFormatting>
  <conditionalFormatting sqref="J46:J47">
    <cfRule type="cellIs" dxfId="29" priority="9" stopIfTrue="1" operator="equal">
      <formula>$F$46</formula>
    </cfRule>
  </conditionalFormatting>
  <conditionalFormatting sqref="J48:J49">
    <cfRule type="cellIs" dxfId="28" priority="8" stopIfTrue="1" operator="equal">
      <formula>$F$48</formula>
    </cfRule>
  </conditionalFormatting>
  <conditionalFormatting sqref="J50:J52">
    <cfRule type="cellIs" dxfId="27" priority="16" stopIfTrue="1" operator="equal">
      <formula>$F$50</formula>
    </cfRule>
  </conditionalFormatting>
  <dataValidations count="14">
    <dataValidation type="list" allowBlank="1" showInputMessage="1" showErrorMessage="1" sqref="J38:J39">
      <formula1>$H$38:$H$39</formula1>
    </dataValidation>
    <dataValidation type="list" allowBlank="1" showInputMessage="1" showErrorMessage="1" sqref="J36:J37">
      <formula1>$H$36:$H$37</formula1>
    </dataValidation>
    <dataValidation type="list" allowBlank="1" showInputMessage="1" showErrorMessage="1" sqref="J7:J8">
      <formula1>$H$7:$H$8</formula1>
    </dataValidation>
    <dataValidation type="list" allowBlank="1" showInputMessage="1" showErrorMessage="1" sqref="J9:J11">
      <formula1>$H$9:$H$11</formula1>
    </dataValidation>
    <dataValidation type="list" allowBlank="1" showInputMessage="1" showErrorMessage="1" sqref="J48:J49">
      <formula1>$H$48:$H$49</formula1>
    </dataValidation>
    <dataValidation type="list" allowBlank="1" showInputMessage="1" showErrorMessage="1" sqref="J50:J52">
      <formula1>$H$50:$H$52</formula1>
    </dataValidation>
    <dataValidation type="list" allowBlank="1" showInputMessage="1" showErrorMessage="1" sqref="J27">
      <formula1>"三重県の工事評定点,中部地方整備局工事成績評定平均点,近畿地方整備局工事成績評定平均点"</formula1>
    </dataValidation>
    <dataValidation type="whole" operator="greaterThanOrEqual" allowBlank="1" showInputMessage="1" showErrorMessage="1" sqref="J32:J35">
      <formula1>0</formula1>
    </dataValidation>
    <dataValidation type="list" allowBlank="1" showInputMessage="1" showErrorMessage="1" sqref="J12:J17">
      <formula1>$H$13:$H$17</formula1>
    </dataValidation>
    <dataValidation type="list" allowBlank="1" showInputMessage="1" showErrorMessage="1" sqref="J18:J23">
      <formula1>$I$18:$I$19</formula1>
    </dataValidation>
    <dataValidation type="decimal" allowBlank="1" showInputMessage="1" showErrorMessage="1" sqref="J29:J30">
      <formula1>1</formula1>
      <formula2>100</formula2>
    </dataValidation>
    <dataValidation type="list" allowBlank="1" showInputMessage="1" showErrorMessage="1" sqref="J5:J6">
      <formula1>$H$5:$H$6</formula1>
    </dataValidation>
    <dataValidation type="list" allowBlank="1" showInputMessage="1" showErrorMessage="1" sqref="J24:J25">
      <formula1>$H$24:$H$25</formula1>
    </dataValidation>
    <dataValidation type="list" allowBlank="1" showInputMessage="1" showErrorMessage="1" sqref="J46:J47">
      <formula1>$H$46:$H$47</formula1>
    </dataValidation>
  </dataValidations>
  <printOptions horizontalCentered="1"/>
  <pageMargins left="0.39370078740157483" right="0.19685039370078741" top="0.39370078740157483" bottom="0.19685039370078741" header="0" footer="0"/>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64"/>
  <sheetViews>
    <sheetView view="pageBreakPreview" topLeftCell="A38" zoomScale="70" zoomScaleNormal="71" zoomScaleSheetLayoutView="70" workbookViewId="0">
      <selection activeCell="K51" sqref="K51:K53"/>
    </sheetView>
  </sheetViews>
  <sheetFormatPr defaultColWidth="8.75" defaultRowHeight="13.5" x14ac:dyDescent="0.15"/>
  <cols>
    <col min="1" max="1" width="2.375" style="34" customWidth="1"/>
    <col min="2" max="3" width="6.375" style="34" customWidth="1"/>
    <col min="4" max="4" width="17.625" style="34" customWidth="1"/>
    <col min="5" max="5" width="56.625" style="34" customWidth="1"/>
    <col min="6" max="7" width="10.625" style="34" customWidth="1"/>
    <col min="8" max="8" width="32.375" style="34" customWidth="1"/>
    <col min="9" max="9" width="16.625" style="34" customWidth="1"/>
    <col min="10" max="10" width="20.625" style="154" customWidth="1"/>
    <col min="11" max="11" width="15.625" style="34" customWidth="1"/>
    <col min="12" max="12" width="20.625" style="154" customWidth="1"/>
    <col min="13" max="13" width="15.625" style="34" customWidth="1"/>
    <col min="14" max="14" width="20.875" style="34" customWidth="1"/>
    <col min="15" max="15" width="10.875" style="34" customWidth="1"/>
    <col min="16" max="16" width="10.625" style="34" customWidth="1"/>
    <col min="17" max="16384" width="8.75" style="34"/>
  </cols>
  <sheetData>
    <row r="1" spans="2:16" ht="36" customHeight="1" x14ac:dyDescent="0.15"/>
    <row r="2" spans="2:16" ht="30.6" customHeight="1" x14ac:dyDescent="0.15">
      <c r="B2" s="35" t="s">
        <v>139</v>
      </c>
      <c r="C2" s="131"/>
      <c r="D2" s="131"/>
      <c r="G2" s="132"/>
      <c r="H2" s="476"/>
      <c r="I2" s="476"/>
      <c r="J2" s="476"/>
      <c r="K2" s="476"/>
      <c r="L2" s="173"/>
      <c r="M2" s="173"/>
      <c r="N2" s="173"/>
    </row>
    <row r="3" spans="2:16" ht="31.5" customHeight="1" x14ac:dyDescent="0.15">
      <c r="B3" s="133"/>
      <c r="C3" s="133"/>
      <c r="D3" s="133"/>
      <c r="E3" s="133"/>
      <c r="F3" s="486" t="s">
        <v>122</v>
      </c>
      <c r="G3" s="487"/>
      <c r="H3" s="477"/>
      <c r="I3" s="478"/>
      <c r="J3" s="478"/>
      <c r="K3" s="478"/>
      <c r="L3" s="478"/>
      <c r="M3" s="478"/>
      <c r="N3" s="479"/>
      <c r="O3" s="134"/>
      <c r="P3" s="134"/>
    </row>
    <row r="4" spans="2:16" ht="27" customHeight="1" x14ac:dyDescent="0.15">
      <c r="B4" s="514" t="s">
        <v>2</v>
      </c>
      <c r="C4" s="515"/>
      <c r="D4" s="488" t="s">
        <v>3</v>
      </c>
      <c r="E4" s="488" t="s">
        <v>4</v>
      </c>
      <c r="F4" s="488" t="s">
        <v>6</v>
      </c>
      <c r="G4" s="491" t="s">
        <v>156</v>
      </c>
      <c r="H4" s="492"/>
      <c r="I4" s="493"/>
      <c r="J4" s="439" t="s">
        <v>157</v>
      </c>
      <c r="K4" s="440"/>
      <c r="L4" s="439" t="s">
        <v>158</v>
      </c>
      <c r="M4" s="513"/>
      <c r="N4" s="551" t="s">
        <v>159</v>
      </c>
    </row>
    <row r="5" spans="2:16" ht="43.5" customHeight="1" thickBot="1" x14ac:dyDescent="0.2">
      <c r="B5" s="496"/>
      <c r="C5" s="497"/>
      <c r="D5" s="489"/>
      <c r="E5" s="489"/>
      <c r="F5" s="489"/>
      <c r="G5" s="188" t="s">
        <v>160</v>
      </c>
      <c r="H5" s="549" t="s">
        <v>161</v>
      </c>
      <c r="I5" s="550"/>
      <c r="J5" s="135" t="s">
        <v>162</v>
      </c>
      <c r="K5" s="189" t="s">
        <v>163</v>
      </c>
      <c r="L5" s="135" t="s">
        <v>162</v>
      </c>
      <c r="M5" s="190" t="s">
        <v>164</v>
      </c>
      <c r="N5" s="552"/>
    </row>
    <row r="6" spans="2:16" ht="26.25" customHeight="1" thickTop="1" x14ac:dyDescent="0.15">
      <c r="B6" s="466" t="str">
        <f>IF('評価項目(標準)'!B5="","",+'評価項目(標準)'!B5)</f>
        <v>企　業　の　能　力　等</v>
      </c>
      <c r="C6" s="522" t="str">
        <f>IF(+'評価項目(標準)'!C5="","",+'評価項目(標準)'!C5)</f>
        <v>地域精通度・貢献度</v>
      </c>
      <c r="D6" s="520" t="str">
        <f>IF(+'評価項目(標準)'!D5="","",+'評価項目(標準)'!D5)</f>
        <v>地域精通度</v>
      </c>
      <c r="E6" s="524" t="str">
        <f>IF(+'評価項目(標準)'!E5="","",+'評価項目(標準)'!E5)</f>
        <v>本店等所在地</v>
      </c>
      <c r="F6" s="483">
        <f>+IF(+'評価項目(標準)'!J5="","",+'評価項目(標準)'!J5)</f>
        <v>10</v>
      </c>
      <c r="G6" s="136">
        <f>+IF(+'評価項目(標準)'!I5="","",+'評価項目(標準)'!I5)</f>
        <v>10</v>
      </c>
      <c r="H6" s="498" t="str">
        <f>+IF(+'評価項目(標準)'!F5="","",+'評価項目(標準)'!F5)</f>
        <v>四日市市、川越町内</v>
      </c>
      <c r="I6" s="499"/>
      <c r="J6" s="490"/>
      <c r="K6" s="484" t="str">
        <f>IF(J6="","",VLOOKUP(J6,'評価項目(標準)'!F5:I6,4,FALSE))</f>
        <v/>
      </c>
      <c r="L6" s="284" t="s">
        <v>165</v>
      </c>
      <c r="M6" s="553" t="s">
        <v>166</v>
      </c>
      <c r="N6" s="484" t="str">
        <f>K6</f>
        <v/>
      </c>
    </row>
    <row r="7" spans="2:16" ht="26.25" customHeight="1" x14ac:dyDescent="0.15">
      <c r="B7" s="467"/>
      <c r="C7" s="523"/>
      <c r="D7" s="521"/>
      <c r="E7" s="465"/>
      <c r="F7" s="473"/>
      <c r="G7" s="137">
        <f>+IF(+'評価項目(標準)'!I6="","",+'評価項目(標準)'!I6)</f>
        <v>0</v>
      </c>
      <c r="H7" s="500" t="str">
        <f>+IF(+'評価項目(標準)'!F6="","",+'評価項目(標準)'!F6)</f>
        <v>上記以外</v>
      </c>
      <c r="I7" s="501"/>
      <c r="J7" s="475"/>
      <c r="K7" s="485"/>
      <c r="L7" s="299"/>
      <c r="M7" s="554"/>
      <c r="N7" s="485"/>
    </row>
    <row r="8" spans="2:16" ht="26.25" customHeight="1" x14ac:dyDescent="0.15">
      <c r="B8" s="467"/>
      <c r="C8" s="523"/>
      <c r="D8" s="521"/>
      <c r="E8" s="451" t="str">
        <f>IF(+'評価項目(標準)'!E7="","",+'評価項目(標準)'!E7)</f>
        <v>　公共施設美化活動実績</v>
      </c>
      <c r="F8" s="452">
        <f>+IF(+'評価項目(標準)'!J7="","",+'評価項目(標準)'!J7)</f>
        <v>3</v>
      </c>
      <c r="G8" s="137">
        <f>+IF(+'評価項目(標準)'!I7="","",+'評価項目(標準)'!I7)</f>
        <v>3</v>
      </c>
      <c r="H8" s="500" t="str">
        <f>+IF(+'評価項目(標準)'!F7="","",+'評価項目(標準)'!F7)</f>
        <v>有</v>
      </c>
      <c r="I8" s="501"/>
      <c r="J8" s="474"/>
      <c r="K8" s="516" t="str">
        <f>IF(J8="","",IF(J8=H8,G8,IF(J8=H9,G9)))</f>
        <v/>
      </c>
      <c r="L8" s="474"/>
      <c r="M8" s="516" t="str">
        <f>IF(L8="","",IF(L8=H8,G8,IF(L8=H9,G9)))</f>
        <v/>
      </c>
      <c r="N8" s="463" t="str">
        <f>IF(K8="","",IF(M8="","",ROUNDUP(AVERAGE(K8,M8),1)))</f>
        <v/>
      </c>
    </row>
    <row r="9" spans="2:16" ht="26.25" customHeight="1" x14ac:dyDescent="0.15">
      <c r="B9" s="467"/>
      <c r="C9" s="523"/>
      <c r="D9" s="521"/>
      <c r="E9" s="388"/>
      <c r="F9" s="453"/>
      <c r="G9" s="137">
        <f>+IF(+'評価項目(標準)'!I8="","",+'評価項目(標準)'!I8)</f>
        <v>0</v>
      </c>
      <c r="H9" s="500" t="str">
        <f>+IF(+'評価項目(標準)'!F8="","",+'評価項目(標準)'!F8)</f>
        <v>無</v>
      </c>
      <c r="I9" s="501"/>
      <c r="J9" s="475"/>
      <c r="K9" s="485"/>
      <c r="L9" s="475"/>
      <c r="M9" s="485"/>
      <c r="N9" s="473"/>
    </row>
    <row r="10" spans="2:16" ht="26.25" customHeight="1" x14ac:dyDescent="0.15">
      <c r="B10" s="467"/>
      <c r="C10" s="523"/>
      <c r="D10" s="521"/>
      <c r="E10" s="451" t="str">
        <f>IF(+'評価項目(標準)'!E9="","",+'評価項目(標準)'!E9)</f>
        <v>災害協定の評価</v>
      </c>
      <c r="F10" s="452">
        <f>+IF(+'評価項目(標準)'!J9="","",+'評価項目(標準)'!J9)</f>
        <v>9</v>
      </c>
      <c r="G10" s="137">
        <f>+IF(+'評価項目(標準)'!I9="","",+'評価項目(標準)'!I9)</f>
        <v>9</v>
      </c>
      <c r="H10" s="439" t="str">
        <f>+IF(+'評価項目(標準)'!F9="","",+'評価項目(標準)'!F9)</f>
        <v>災害協定１の実績あり</v>
      </c>
      <c r="I10" s="440"/>
      <c r="J10" s="474"/>
      <c r="K10" s="516" t="str">
        <f>IF(J10="","",VLOOKUP(J10,'評価項目(標準)'!F9:I11,4,FALSE))</f>
        <v/>
      </c>
      <c r="L10" s="474"/>
      <c r="M10" s="516" t="str">
        <f>IF(L10="","",VLOOKUP(L10,'評価項目(標準)'!F9:I11,4,FALSE))</f>
        <v/>
      </c>
      <c r="N10" s="463" t="str">
        <f>IF(K10="","",IF(M10="","",ROUNDUP(AVERAGE(K10,M10),1)))</f>
        <v/>
      </c>
    </row>
    <row r="11" spans="2:16" ht="26.25" customHeight="1" x14ac:dyDescent="0.15">
      <c r="B11" s="467"/>
      <c r="C11" s="523"/>
      <c r="D11" s="521"/>
      <c r="E11" s="388"/>
      <c r="F11" s="453"/>
      <c r="G11" s="137">
        <f>+IF(+'評価項目(標準)'!I10="","",+'評価項目(標準)'!I10)</f>
        <v>3</v>
      </c>
      <c r="H11" s="439" t="str">
        <f>+IF(+'評価項目(標準)'!F10="","",+'評価項目(標準)'!F10)</f>
        <v>災害協定２の実績あり</v>
      </c>
      <c r="I11" s="440"/>
      <c r="J11" s="475"/>
      <c r="K11" s="485"/>
      <c r="L11" s="475"/>
      <c r="M11" s="485"/>
      <c r="N11" s="473"/>
    </row>
    <row r="12" spans="2:16" ht="26.25" customHeight="1" x14ac:dyDescent="0.15">
      <c r="B12" s="467"/>
      <c r="C12" s="523"/>
      <c r="D12" s="521"/>
      <c r="E12" s="388"/>
      <c r="F12" s="453"/>
      <c r="G12" s="137">
        <f>+IF(+'評価項目(標準)'!I11="","",+'評価項目(標準)'!I11)</f>
        <v>0</v>
      </c>
      <c r="H12" s="500" t="str">
        <f>+IF(+'評価項目(標準)'!F11="","",+'評価項目(標準)'!F11)</f>
        <v>実績なし</v>
      </c>
      <c r="I12" s="501"/>
      <c r="J12" s="475"/>
      <c r="K12" s="485"/>
      <c r="L12" s="475"/>
      <c r="M12" s="485"/>
      <c r="N12" s="473"/>
    </row>
    <row r="13" spans="2:16" ht="39.950000000000003" customHeight="1" x14ac:dyDescent="0.15">
      <c r="B13" s="467"/>
      <c r="C13" s="468" t="str">
        <f>IF(+'評価項目(標準)'!C12="","",+'評価項目(標準)'!C12)</f>
        <v>社会貢献度</v>
      </c>
      <c r="D13" s="488" t="str">
        <f>IF(+'評価項目(標準)'!D12="","",+'評価項目(標準)'!D12)</f>
        <v>社会貢献度</v>
      </c>
      <c r="E13" s="517" t="str">
        <f>IF(+'評価項目(標準)'!E12="","",+'評価項目(標準)'!E12)</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3" s="452">
        <f>+IF(+'評価項目(標準)'!J12="","",+'評価項目(標準)'!J12)</f>
        <v>4</v>
      </c>
      <c r="G13" s="439" t="s">
        <v>144</v>
      </c>
      <c r="H13" s="513"/>
      <c r="I13" s="440"/>
      <c r="J13" s="474"/>
      <c r="K13" s="463" t="str">
        <f>IF(J13="","",IF(J13=H14,G14,IF(J13=H15,G15,IF(J13=H16,G16,IF(J13=H17,G17,IF(J13=H18,G18))))))</f>
        <v/>
      </c>
      <c r="L13" s="474"/>
      <c r="M13" s="463" t="str">
        <f>IF(L13="","",IF(L13=H14,G14,IF(L13=H15,G15,IF(L13=H16,G16,IF(L13=H17,G17,IF(L13=H18,G18))))))</f>
        <v/>
      </c>
      <c r="N13" s="463" t="str">
        <f>IF(K13="","",IF(M13="","",ROUNDUP(AVERAGE(K13,M13),1)))</f>
        <v/>
      </c>
    </row>
    <row r="14" spans="2:16" ht="39.950000000000003" customHeight="1" x14ac:dyDescent="0.15">
      <c r="B14" s="467"/>
      <c r="C14" s="467"/>
      <c r="D14" s="465"/>
      <c r="E14" s="518"/>
      <c r="F14" s="453"/>
      <c r="G14" s="139">
        <f>+IF(+'評価項目(標準)'!I13="","",+'評価項目(標準)'!I13)</f>
        <v>4</v>
      </c>
      <c r="H14" s="435" t="str">
        <f>+IF(+'評価項目(標準)'!F13="","",+'評価項目(標準)'!F13)</f>
        <v>４点</v>
      </c>
      <c r="I14" s="436"/>
      <c r="J14" s="475"/>
      <c r="K14" s="473"/>
      <c r="L14" s="475"/>
      <c r="M14" s="473"/>
      <c r="N14" s="473"/>
    </row>
    <row r="15" spans="2:16" ht="39.950000000000003" customHeight="1" x14ac:dyDescent="0.15">
      <c r="B15" s="467"/>
      <c r="C15" s="467"/>
      <c r="D15" s="465"/>
      <c r="E15" s="518"/>
      <c r="F15" s="453"/>
      <c r="G15" s="139">
        <f>+IF(+'評価項目(標準)'!I14="","",+'評価項目(標準)'!I14)</f>
        <v>3</v>
      </c>
      <c r="H15" s="435" t="str">
        <f>+IF(+'評価項目(標準)'!F14="","",+'評価項目(標準)'!F14)</f>
        <v>３点</v>
      </c>
      <c r="I15" s="436"/>
      <c r="J15" s="475"/>
      <c r="K15" s="473"/>
      <c r="L15" s="475"/>
      <c r="M15" s="473"/>
      <c r="N15" s="473"/>
    </row>
    <row r="16" spans="2:16" ht="39.950000000000003" customHeight="1" x14ac:dyDescent="0.15">
      <c r="B16" s="467"/>
      <c r="C16" s="467"/>
      <c r="D16" s="465"/>
      <c r="E16" s="518"/>
      <c r="F16" s="453"/>
      <c r="G16" s="139">
        <f>+IF(+'評価項目(標準)'!I15="","",+'評価項目(標準)'!I15)</f>
        <v>2</v>
      </c>
      <c r="H16" s="435" t="str">
        <f>+IF(+'評価項目(標準)'!F15="","",+'評価項目(標準)'!F15)</f>
        <v>２点</v>
      </c>
      <c r="I16" s="436"/>
      <c r="J16" s="475"/>
      <c r="K16" s="473"/>
      <c r="L16" s="475"/>
      <c r="M16" s="473"/>
      <c r="N16" s="473"/>
    </row>
    <row r="17" spans="2:14" ht="39.950000000000003" customHeight="1" x14ac:dyDescent="0.15">
      <c r="B17" s="467"/>
      <c r="C17" s="467"/>
      <c r="D17" s="465"/>
      <c r="E17" s="518"/>
      <c r="F17" s="453"/>
      <c r="G17" s="139">
        <f>+IF(+'評価項目(標準)'!I16="","",+'評価項目(標準)'!I16)</f>
        <v>1</v>
      </c>
      <c r="H17" s="435" t="str">
        <f>+IF(+'評価項目(標準)'!F16="","",+'評価項目(標準)'!F16)</f>
        <v>１点</v>
      </c>
      <c r="I17" s="436"/>
      <c r="J17" s="475"/>
      <c r="K17" s="473"/>
      <c r="L17" s="475"/>
      <c r="M17" s="473"/>
      <c r="N17" s="473"/>
    </row>
    <row r="18" spans="2:14" ht="39.950000000000003" customHeight="1" x14ac:dyDescent="0.15">
      <c r="B18" s="467"/>
      <c r="C18" s="467"/>
      <c r="D18" s="465"/>
      <c r="E18" s="519"/>
      <c r="F18" s="454"/>
      <c r="G18" s="139">
        <f>+IF(+'評価項目(標準)'!I17="","",+'評価項目(標準)'!I17)</f>
        <v>0</v>
      </c>
      <c r="H18" s="435" t="str">
        <f>+IF(+'評価項目(標準)'!F17="","",+'評価項目(標準)'!F17)</f>
        <v>実績（取得点）なし</v>
      </c>
      <c r="I18" s="436"/>
      <c r="J18" s="503"/>
      <c r="K18" s="464"/>
      <c r="L18" s="503"/>
      <c r="M18" s="464"/>
      <c r="N18" s="464"/>
    </row>
    <row r="19" spans="2:14" ht="26.1" customHeight="1" x14ac:dyDescent="0.15">
      <c r="B19" s="467"/>
      <c r="C19" s="468" t="str">
        <f>IF(+'評価項目(標準)'!C18="","",+'評価項目(標準)'!C18)</f>
        <v>企業の雇用に関する取組</v>
      </c>
      <c r="D19" s="451" t="str">
        <f>IF(+'評価項目(標準)'!D18="","",+'評価項目(標準)'!D18)</f>
        <v>企業の雇用に
関する取組</v>
      </c>
      <c r="E19" s="451" t="str">
        <f>IF(+'評価項目(標準)'!E18="","",+'評価項目(標準)'!E18)</f>
        <v>担い手確保・育成への 取組</v>
      </c>
      <c r="F19" s="452">
        <f>+IF(+'評価項目(標準)'!J18="","",+'評価項目(標準)'!J18)</f>
        <v>2</v>
      </c>
      <c r="G19" s="139">
        <f>+IF(+'評価項目(標準)'!I18="","",+'評価項目(標準)'!I18)</f>
        <v>2</v>
      </c>
      <c r="H19" s="543" t="str">
        <f>+IF(+'評価項目(標準)'!F18="","",+'評価項目(標準)'!F18)</f>
        <v>① 建設業者団体の取組実績</v>
      </c>
      <c r="I19" s="187" t="str">
        <f>+IF(+'評価項目(標準)'!G18="","",+'評価項目(標準)'!G18)</f>
        <v>取組の実績あり</v>
      </c>
      <c r="J19" s="474"/>
      <c r="K19" s="463" t="str">
        <f>IF(J19="","",IF(J19=I19,G19,IF(J19=I20,G20)))</f>
        <v/>
      </c>
      <c r="L19" s="474"/>
      <c r="M19" s="463" t="str">
        <f>IF(L19="","",IF(L19=I19,G19,IF(L19=I20,G20)))</f>
        <v/>
      </c>
      <c r="N19" s="463" t="str">
        <f>IF(K19="","",IF(M19="","",ROUNDUP(AVERAGE(K19,M19),1)))</f>
        <v/>
      </c>
    </row>
    <row r="20" spans="2:14" ht="26.25" customHeight="1" x14ac:dyDescent="0.15">
      <c r="B20" s="467"/>
      <c r="C20" s="467"/>
      <c r="D20" s="388"/>
      <c r="E20" s="388"/>
      <c r="F20" s="453"/>
      <c r="G20" s="139">
        <f>+IF(+'評価項目(標準)'!I19="","",+'評価項目(標準)'!I19)</f>
        <v>0</v>
      </c>
      <c r="H20" s="543"/>
      <c r="I20" s="187" t="str">
        <f>+IF(+'評価項目(標準)'!G19="","",+'評価項目(標準)'!G19)</f>
        <v>取組の実績なし</v>
      </c>
      <c r="J20" s="503"/>
      <c r="K20" s="473"/>
      <c r="L20" s="503"/>
      <c r="M20" s="473"/>
      <c r="N20" s="473"/>
    </row>
    <row r="21" spans="2:14" ht="26.25" customHeight="1" x14ac:dyDescent="0.15">
      <c r="B21" s="467"/>
      <c r="C21" s="467"/>
      <c r="D21" s="388"/>
      <c r="E21" s="388"/>
      <c r="F21" s="452">
        <f>+IF(+'評価項目(標準)'!J20="","",+'評価項目(標準)'!J20)</f>
        <v>1</v>
      </c>
      <c r="G21" s="139">
        <f>+IF(+'評価項目(標準)'!I20="","",+'評価項目(標準)'!I20)</f>
        <v>1</v>
      </c>
      <c r="H21" s="543" t="str">
        <f>+IF(+'評価項目(標準)'!F20="","",+'評価項目(標準)'!F20)</f>
        <v>② 建設業者団体地域組織の
   取組実績</v>
      </c>
      <c r="I21" s="187" t="str">
        <f>+IF(+'評価項目(標準)'!G20="","",+'評価項目(標準)'!G20)</f>
        <v>取組の実績あり</v>
      </c>
      <c r="J21" s="474"/>
      <c r="K21" s="463" t="str">
        <f>IF(J21="","",IF(J21=I21,G21,IF(J21=I22,G22)))</f>
        <v/>
      </c>
      <c r="L21" s="474"/>
      <c r="M21" s="463" t="str">
        <f>IF(L21="","",IF(L21=I21,G21,IF(L21=I22,G22)))</f>
        <v/>
      </c>
      <c r="N21" s="463" t="str">
        <f>IF(K21="","",IF(M21="","",ROUNDUP(AVERAGE(K21,M21),1)))</f>
        <v/>
      </c>
    </row>
    <row r="22" spans="2:14" ht="26.25" customHeight="1" x14ac:dyDescent="0.15">
      <c r="B22" s="467"/>
      <c r="C22" s="467"/>
      <c r="D22" s="388"/>
      <c r="E22" s="388"/>
      <c r="F22" s="453"/>
      <c r="G22" s="139">
        <f>+IF(+'評価項目(標準)'!I21="","",+'評価項目(標準)'!I21)</f>
        <v>0</v>
      </c>
      <c r="H22" s="543"/>
      <c r="I22" s="187" t="str">
        <f>+IF(+'評価項目(標準)'!G21="","",+'評価項目(標準)'!G21)</f>
        <v>取組の実績なし</v>
      </c>
      <c r="J22" s="503"/>
      <c r="K22" s="473"/>
      <c r="L22" s="503"/>
      <c r="M22" s="473"/>
      <c r="N22" s="473"/>
    </row>
    <row r="23" spans="2:14" ht="26.25" customHeight="1" x14ac:dyDescent="0.15">
      <c r="B23" s="467"/>
      <c r="C23" s="467"/>
      <c r="D23" s="388"/>
      <c r="E23" s="388"/>
      <c r="F23" s="452">
        <f>+IF(+'評価項目(標準)'!J22="","",+'評価項目(標準)'!J22)</f>
        <v>1</v>
      </c>
      <c r="G23" s="139">
        <f>+IF(+'評価項目(標準)'!I22="","",+'評価項目(標準)'!I22)</f>
        <v>1</v>
      </c>
      <c r="H23" s="543" t="str">
        <f>+IF(+'評価項目(標準)'!F22="","",+'評価項目(標準)'!F22)</f>
        <v>③ 建設企業の取組実績</v>
      </c>
      <c r="I23" s="187" t="str">
        <f>+IF(+'評価項目(標準)'!G22="","",+'評価項目(標準)'!G22)</f>
        <v>取組の実績あり</v>
      </c>
      <c r="J23" s="474"/>
      <c r="K23" s="463" t="str">
        <f>IF(J23="","",IF(J23=I23,G23,IF(J23=I24,G24)))</f>
        <v/>
      </c>
      <c r="L23" s="474"/>
      <c r="M23" s="463" t="str">
        <f>IF(L23="","",IF(L23=I23,G23,IF(L23=I24,G24)))</f>
        <v/>
      </c>
      <c r="N23" s="463" t="str">
        <f>IF(K23="","",IF(M23="","",ROUNDUP(AVERAGE(K23,M23),1)))</f>
        <v/>
      </c>
    </row>
    <row r="24" spans="2:14" ht="26.25" customHeight="1" x14ac:dyDescent="0.15">
      <c r="B24" s="467"/>
      <c r="C24" s="467"/>
      <c r="D24" s="388"/>
      <c r="E24" s="388"/>
      <c r="F24" s="453"/>
      <c r="G24" s="139">
        <f>+IF(+'評価項目(標準)'!I23="","",+'評価項目(標準)'!I23)</f>
        <v>0</v>
      </c>
      <c r="H24" s="543"/>
      <c r="I24" s="187" t="str">
        <f>+IF(+'評価項目(標準)'!G23="","",+'評価項目(標準)'!G23)</f>
        <v>取組の実績なし</v>
      </c>
      <c r="J24" s="503"/>
      <c r="K24" s="473"/>
      <c r="L24" s="503"/>
      <c r="M24" s="473"/>
      <c r="N24" s="473"/>
    </row>
    <row r="25" spans="2:14" ht="26.25" customHeight="1" x14ac:dyDescent="0.15">
      <c r="B25" s="467"/>
      <c r="C25" s="468" t="str">
        <f>IF(+'評価項目(標準)'!C24="","",+'評価項目(標準)'!C24)</f>
        <v>企業の技術力等</v>
      </c>
      <c r="D25" s="488" t="str">
        <f>IF(+'評価項目(標準)'!D24="","",+'評価項目(標準)'!D24)</f>
        <v>工事実績</v>
      </c>
      <c r="E25" s="451" t="str">
        <f>IF(+'評価項目(標準)'!E24="","",+'評価項目(標準)'!E24)</f>
        <v>企業の工事実績</v>
      </c>
      <c r="F25" s="452">
        <f>+IF(+'評価項目(標準)'!J24="","",+'評価項目(標準)'!J24)</f>
        <v>20</v>
      </c>
      <c r="G25" s="139">
        <f>+IF(+'評価項目(標準)'!I24="","",+'評価項目(標準)'!I24)</f>
        <v>20</v>
      </c>
      <c r="H25" s="435" t="str">
        <f>+IF(+'評価項目(標準)'!F24="","",+'評価項目(標準)'!F24)</f>
        <v>評価対象工事の実績あり</v>
      </c>
      <c r="I25" s="436"/>
      <c r="J25" s="474"/>
      <c r="K25" s="516" t="str">
        <f>IF(J25="","",VLOOKUP(J25,'評価項目(標準)'!F24:I25,4,FALSE))</f>
        <v/>
      </c>
      <c r="L25" s="474"/>
      <c r="M25" s="516" t="str">
        <f>IF(L25="","",VLOOKUP(L25,'評価項目(標準)'!F24:I25,4,FALSE))</f>
        <v/>
      </c>
      <c r="N25" s="463" t="str">
        <f>IF(K25="","",IF(M25="","",ROUNDUP(AVERAGE(K25,M25),1)))</f>
        <v/>
      </c>
    </row>
    <row r="26" spans="2:14" ht="26.1" customHeight="1" x14ac:dyDescent="0.15">
      <c r="B26" s="467"/>
      <c r="C26" s="467"/>
      <c r="D26" s="504"/>
      <c r="E26" s="389"/>
      <c r="F26" s="454"/>
      <c r="G26" s="139">
        <f>+IF(+'評価項目(標準)'!I25="","",+'評価項目(標準)'!I25)</f>
        <v>0</v>
      </c>
      <c r="H26" s="435" t="str">
        <f>+IF(+'評価項目(標準)'!F25="","",+'評価項目(標準)'!F25)</f>
        <v>評価対象工事の実績なし</v>
      </c>
      <c r="I26" s="436"/>
      <c r="J26" s="503"/>
      <c r="K26" s="527"/>
      <c r="L26" s="503"/>
      <c r="M26" s="527"/>
      <c r="N26" s="464"/>
    </row>
    <row r="27" spans="2:14" ht="26.25" customHeight="1" x14ac:dyDescent="0.15">
      <c r="B27" s="467"/>
      <c r="C27" s="467"/>
      <c r="D27" s="488" t="str">
        <f>IF(+'評価項目(標準)'!D26="","",+'評価項目(標準)'!D26)</f>
        <v>工事成績</v>
      </c>
      <c r="E27" s="451" t="str">
        <f>IF(+'評価項目(標準)'!E26="","",+'評価項目(標準)'!E26)</f>
        <v>申告工事成績点又は総合点</v>
      </c>
      <c r="F27" s="452">
        <f>+IF(+'評価項目(標準)'!J26="","",+'評価項目(標準)'!J26)</f>
        <v>20</v>
      </c>
      <c r="G27" s="137">
        <f>IF(+'評価項目(標準)'!I26="","",+'評価項目(標準)'!I26)</f>
        <v>20</v>
      </c>
      <c r="H27" s="435" t="str">
        <f>IF(+'評価項目(標準)'!F26="","",+'評価項目(標準)'!F26)</f>
        <v xml:space="preserve">申告工事成績点が８５点以上の場合 </v>
      </c>
      <c r="I27" s="436"/>
      <c r="J27" s="140" t="s">
        <v>145</v>
      </c>
      <c r="K27" s="452" t="str">
        <f>IF(COUNTA(J30,J33)=0,"",IF(COUNTA(J30,J33)=2,"入力は【申告工事成績点】、【総合点】のいずれかにして下さい",IF(AND(COUNTA(J30)=1,J28=""),"いずれの【申告工事成績点】なのか、「三重県、中部地整、近畿地整」より選択してください",IF(J33&gt;=970,10,IF(AND(J33&lt;970,J33&gt;=840),ROUNDDOWN((J33-840)/(970-840)*10,1),IF(J33&lt;840,0,)))+IF(J30&gt;=85,F27,IF(AND(J30&lt;75,J30&gt;=1),10,IF(AND(J30&lt;85,J30&gt;=75),(J30-75)+10))))))</f>
        <v/>
      </c>
      <c r="L27" s="140" t="s">
        <v>145</v>
      </c>
      <c r="M27" s="452" t="str">
        <f>IF(COUNTA(L30,L33)=0,"",IF(COUNTA(L30,L33)=2,"入力は【申告工事成績点】、【総合点】のいずれかにして下さい",IF(AND(COUNTA(L30)=1,L28=""),"いずれの【申告工事成績点】なのか、「三重県、中部地整、近畿地整」より選択してください",IF(L33&gt;=970,10,IF(AND(L33&lt;970,L33&gt;=840),ROUNDDOWN((L33-840)/(970-840)*10,1),IF(L33&lt;840,0,)))+IF(L30&gt;=85,F27,IF(AND(L30&lt;75,L30&gt;=1),10,IF(AND(L30&lt;85,L30&gt;=75),(L30-75)+10))))))</f>
        <v/>
      </c>
      <c r="N27" s="546" t="str">
        <f>IF(K27="","",IF(M27="","",ROUNDUP(AVERAGE(K27,M27),1)))</f>
        <v/>
      </c>
    </row>
    <row r="28" spans="2:14" ht="26.25" customHeight="1" x14ac:dyDescent="0.15">
      <c r="B28" s="467"/>
      <c r="C28" s="467"/>
      <c r="D28" s="465"/>
      <c r="E28" s="388"/>
      <c r="F28" s="453"/>
      <c r="G28" s="218" t="str">
        <f>IF(+'評価項目(標準)'!I27="","",+'評価項目(標準)'!I27)</f>
        <v/>
      </c>
      <c r="H28" s="439" t="str">
        <f>IF(+'評価項目(標準)'!F27="","",+'評価項目(標準)'!F27)</f>
        <v>申告工事成績点が７５点以上８５点未満の場合
計算式１
（申告工事成績点－７５点）＋１０点</v>
      </c>
      <c r="I28" s="440"/>
      <c r="J28" s="508"/>
      <c r="K28" s="453"/>
      <c r="L28" s="508"/>
      <c r="M28" s="453"/>
      <c r="N28" s="546"/>
    </row>
    <row r="29" spans="2:14" ht="26.1" customHeight="1" x14ac:dyDescent="0.15">
      <c r="B29" s="467"/>
      <c r="C29" s="467"/>
      <c r="D29" s="465"/>
      <c r="E29" s="388"/>
      <c r="F29" s="453"/>
      <c r="G29" s="142" t="str">
        <f>IF(+'評価項目(標準)'!I28="","",+'評価項目(標準)'!I28)</f>
        <v>～</v>
      </c>
      <c r="H29" s="439"/>
      <c r="I29" s="440"/>
      <c r="J29" s="509"/>
      <c r="K29" s="453"/>
      <c r="L29" s="509"/>
      <c r="M29" s="453"/>
      <c r="N29" s="546">
        <f>K29</f>
        <v>0</v>
      </c>
    </row>
    <row r="30" spans="2:14" ht="26.25" customHeight="1" x14ac:dyDescent="0.15">
      <c r="B30" s="467"/>
      <c r="C30" s="467"/>
      <c r="D30" s="465"/>
      <c r="E30" s="388"/>
      <c r="F30" s="453"/>
      <c r="G30" s="138" t="str">
        <f>IF(+'評価項目(標準)'!I29="","",+'評価項目(標準)'!I29)</f>
        <v/>
      </c>
      <c r="H30" s="439"/>
      <c r="I30" s="440"/>
      <c r="J30" s="510"/>
      <c r="K30" s="453"/>
      <c r="L30" s="510"/>
      <c r="M30" s="453"/>
      <c r="N30" s="546"/>
    </row>
    <row r="31" spans="2:14" ht="26.25" customHeight="1" x14ac:dyDescent="0.15">
      <c r="B31" s="467"/>
      <c r="C31" s="467"/>
      <c r="D31" s="465"/>
      <c r="E31" s="388"/>
      <c r="F31" s="453"/>
      <c r="G31" s="137">
        <f>IF(+'評価項目(標準)'!I30="","",+'評価項目(標準)'!I30)</f>
        <v>10</v>
      </c>
      <c r="H31" s="435" t="str">
        <f>IF(+'評価項目(標準)'!F30="","",+'評価項目(標準)'!F30)</f>
        <v>申告工事成績点が７５点未満の場合</v>
      </c>
      <c r="I31" s="436"/>
      <c r="J31" s="511"/>
      <c r="K31" s="453"/>
      <c r="L31" s="511"/>
      <c r="M31" s="453"/>
      <c r="N31" s="546">
        <f>K31</f>
        <v>0</v>
      </c>
    </row>
    <row r="32" spans="2:14" ht="26.25" customHeight="1" x14ac:dyDescent="0.15">
      <c r="B32" s="467"/>
      <c r="C32" s="467"/>
      <c r="D32" s="465" t="str">
        <f>IF(+'評価項目(標準)'!D41="","",+'評価項目(標準)'!D41)</f>
        <v/>
      </c>
      <c r="E32" s="388" t="str">
        <f>IF(+'評価項目(標準)'!E41="","",+'評価項目(標準)'!E41)</f>
        <v/>
      </c>
      <c r="F32" s="453"/>
      <c r="G32" s="137">
        <f>IF(+'評価項目(標準)'!I31="","",+'評価項目(標準)'!I31)</f>
        <v>10</v>
      </c>
      <c r="H32" s="435" t="str">
        <f>IF(+'評価項目(標準)'!F31="","",+'評価項目(標準)'!F31)</f>
        <v xml:space="preserve">総合点が９７０点以上の場合 </v>
      </c>
      <c r="I32" s="436"/>
      <c r="J32" s="143" t="s">
        <v>146</v>
      </c>
      <c r="K32" s="453"/>
      <c r="L32" s="191" t="s">
        <v>146</v>
      </c>
      <c r="M32" s="453"/>
      <c r="N32" s="546"/>
    </row>
    <row r="33" spans="2:14" ht="26.25" customHeight="1" x14ac:dyDescent="0.15">
      <c r="B33" s="467"/>
      <c r="C33" s="467"/>
      <c r="D33" s="465"/>
      <c r="E33" s="388"/>
      <c r="F33" s="453"/>
      <c r="G33" s="141" t="str">
        <f>IF(+'評価項目(標準)'!I32="","",+'評価項目(標準)'!I32)</f>
        <v/>
      </c>
      <c r="H33" s="439" t="str">
        <f>IF(+'評価項目(標準)'!F32="","",+'評価項目(標準)'!F32)</f>
        <v>総合点が８４０点以上９７０点未満の場合
計算式２
（総合点－８４０）／（９７０－８４０）×１０</v>
      </c>
      <c r="I33" s="440"/>
      <c r="J33" s="506"/>
      <c r="K33" s="453"/>
      <c r="L33" s="506"/>
      <c r="M33" s="453"/>
      <c r="N33" s="546">
        <f>K33</f>
        <v>0</v>
      </c>
    </row>
    <row r="34" spans="2:14" ht="26.25" customHeight="1" x14ac:dyDescent="0.15">
      <c r="B34" s="467"/>
      <c r="C34" s="467"/>
      <c r="D34" s="465"/>
      <c r="E34" s="388"/>
      <c r="F34" s="453"/>
      <c r="G34" s="142" t="str">
        <f>IF(+'評価項目(標準)'!I33="","",+'評価項目(標準)'!I33)</f>
        <v>～</v>
      </c>
      <c r="H34" s="439"/>
      <c r="I34" s="440"/>
      <c r="J34" s="506"/>
      <c r="K34" s="453"/>
      <c r="L34" s="506"/>
      <c r="M34" s="453"/>
      <c r="N34" s="546"/>
    </row>
    <row r="35" spans="2:14" ht="26.25" customHeight="1" x14ac:dyDescent="0.15">
      <c r="B35" s="467"/>
      <c r="C35" s="467"/>
      <c r="D35" s="465"/>
      <c r="E35" s="388"/>
      <c r="F35" s="453"/>
      <c r="G35" s="138" t="str">
        <f>IF(+'評価項目(標準)'!I34="","",+'評価項目(標準)'!I34)</f>
        <v/>
      </c>
      <c r="H35" s="439"/>
      <c r="I35" s="440"/>
      <c r="J35" s="506"/>
      <c r="K35" s="453"/>
      <c r="L35" s="506"/>
      <c r="M35" s="453"/>
      <c r="N35" s="546">
        <f>K35</f>
        <v>0</v>
      </c>
    </row>
    <row r="36" spans="2:14" ht="26.25" customHeight="1" x14ac:dyDescent="0.15">
      <c r="B36" s="467"/>
      <c r="C36" s="467"/>
      <c r="D36" s="504"/>
      <c r="E36" s="389"/>
      <c r="F36" s="454"/>
      <c r="G36" s="137">
        <f>IF(+'評価項目(標準)'!I35="","",+'評価項目(標準)'!I35)</f>
        <v>0</v>
      </c>
      <c r="H36" s="435" t="str">
        <f>IF(+'評価項目(標準)'!F35="","",+'評価項目(標準)'!F35)</f>
        <v>総合点が８４０点未満の場合</v>
      </c>
      <c r="I36" s="436"/>
      <c r="J36" s="507"/>
      <c r="K36" s="454"/>
      <c r="L36" s="507"/>
      <c r="M36" s="454"/>
      <c r="N36" s="546"/>
    </row>
    <row r="37" spans="2:14" ht="26.25" customHeight="1" x14ac:dyDescent="0.15">
      <c r="B37" s="467"/>
      <c r="C37" s="467"/>
      <c r="D37" s="451" t="str">
        <f>IF(+'評価項目(標準)'!D36="","",+'評価項目(標準)'!D36)</f>
        <v>品質
マネジメント</v>
      </c>
      <c r="E37" s="451" t="str">
        <f>IF(+'評価項目(標準)'!E36="","",+'評価項目(標準)'!E36)</f>
        <v>品質マネジメントシステムの認証</v>
      </c>
      <c r="F37" s="452">
        <f>+IF(+'評価項目(標準)'!J36="","",+'評価項目(標準)'!J36)</f>
        <v>3</v>
      </c>
      <c r="G37" s="139">
        <f>+IF(+'評価項目(標準)'!I36="","",+'評価項目(標準)'!I36)</f>
        <v>3</v>
      </c>
      <c r="H37" s="435" t="str">
        <f>+IF(+'評価項目(標準)'!F36="","",+'評価項目(標準)'!F36)</f>
        <v>有</v>
      </c>
      <c r="I37" s="436"/>
      <c r="J37" s="474"/>
      <c r="K37" s="463" t="str">
        <f>IF(J37="","",IF(J37=H37,G37,IF(J37=H38,G38)))</f>
        <v/>
      </c>
      <c r="L37" s="474"/>
      <c r="M37" s="463" t="str">
        <f>IF(L37="","",IF(L37=H37,G37,IF(L37=H38,G38)))</f>
        <v/>
      </c>
      <c r="N37" s="463" t="str">
        <f>IF(K37="","",IF(M37="","",ROUNDUP(AVERAGE(K37,M37),1)))</f>
        <v/>
      </c>
    </row>
    <row r="38" spans="2:14" ht="26.25" customHeight="1" x14ac:dyDescent="0.15">
      <c r="B38" s="467"/>
      <c r="C38" s="467"/>
      <c r="D38" s="388"/>
      <c r="E38" s="389"/>
      <c r="F38" s="454"/>
      <c r="G38" s="139">
        <f>+IF(+'評価項目(標準)'!I37="","",+'評価項目(標準)'!I37)</f>
        <v>0</v>
      </c>
      <c r="H38" s="435" t="str">
        <f>+IF(+'評価項目(標準)'!F37="","",+'評価項目(標準)'!F37)</f>
        <v>無</v>
      </c>
      <c r="I38" s="436"/>
      <c r="J38" s="503"/>
      <c r="K38" s="464"/>
      <c r="L38" s="503"/>
      <c r="M38" s="464"/>
      <c r="N38" s="464"/>
    </row>
    <row r="39" spans="2:14" ht="26.25" customHeight="1" x14ac:dyDescent="0.15">
      <c r="B39" s="467"/>
      <c r="C39" s="467"/>
      <c r="D39" s="451" t="str">
        <f>IF(+'評価項目(標準)'!D38="","",+'評価項目(標準)'!D38)</f>
        <v>労働安全
衛生管理</v>
      </c>
      <c r="E39" s="451" t="str">
        <f>IF(+'評価項目(標準)'!E38="","",+'評価項目(標準)'!E38)</f>
        <v>労働安全衛生マネジメントシステムの認証</v>
      </c>
      <c r="F39" s="452">
        <f>+IF(+'評価項目(標準)'!J38="","",+'評価項目(標準)'!J38)</f>
        <v>5</v>
      </c>
      <c r="G39" s="139">
        <f>+IF(+'評価項目(標準)'!I38="","",+'評価項目(標準)'!I38)</f>
        <v>5</v>
      </c>
      <c r="H39" s="439" t="str">
        <f>IF(+'評価項目(標準)'!F38="","",+'評価項目(標準)'!F38)</f>
        <v>有</v>
      </c>
      <c r="I39" s="440"/>
      <c r="J39" s="505"/>
      <c r="K39" s="463" t="str">
        <f>IF(J39="","",IF(J39=H39,G39,IF(J39=H40,G40)))</f>
        <v/>
      </c>
      <c r="L39" s="505"/>
      <c r="M39" s="463" t="str">
        <f>IF(L39="","",IF(L39=H39,G39,IF(L39=H40,G40)))</f>
        <v/>
      </c>
      <c r="N39" s="463" t="str">
        <f>IF(K39="","",IF(M39="","",ROUNDUP(AVERAGE(K39,M39),1)))</f>
        <v/>
      </c>
    </row>
    <row r="40" spans="2:14" ht="26.25" customHeight="1" x14ac:dyDescent="0.15">
      <c r="B40" s="467"/>
      <c r="C40" s="467"/>
      <c r="D40" s="547"/>
      <c r="E40" s="389"/>
      <c r="F40" s="454"/>
      <c r="G40" s="139">
        <f>+IF(+'評価項目(標準)'!I39="","",+'評価項目(標準)'!I39)</f>
        <v>0</v>
      </c>
      <c r="H40" s="439" t="str">
        <f>IF(+'評価項目(標準)'!F39="","",+'評価項目(標準)'!F39)</f>
        <v>無</v>
      </c>
      <c r="I40" s="440"/>
      <c r="J40" s="505"/>
      <c r="K40" s="464"/>
      <c r="L40" s="505"/>
      <c r="M40" s="464"/>
      <c r="N40" s="464"/>
    </row>
    <row r="41" spans="2:14" ht="26.25" customHeight="1" x14ac:dyDescent="0.15">
      <c r="B41" s="467"/>
      <c r="C41" s="467"/>
      <c r="D41" s="451" t="str">
        <f>IF(+'評価項目(標準)'!D40="","",+'評価項目(標準)'!D40)</f>
        <v>受注工事高</v>
      </c>
      <c r="E41" s="451" t="str">
        <f>IF(+'評価項目(標準)'!E40="","",+'評価項目(標準)'!E40)</f>
        <v>１級技術者１人あたりの公共機関等発注の
契約金額２千５百万円以上の土木一式工事の契約金額</v>
      </c>
      <c r="F41" s="452">
        <f>+IF(+'評価項目(標準)'!J40="","",+'評価項目(標準)'!J40)</f>
        <v>10</v>
      </c>
      <c r="G41" s="137">
        <f>IF(+'評価項目(標準)'!I40="","",+'評価項目(標準)'!I40)</f>
        <v>10</v>
      </c>
      <c r="H41" s="439" t="str">
        <f>IF(+'評価項目(標準)'!F40="","",+'評価項目(標準)'!F40)</f>
        <v>５千万円未満の場合</v>
      </c>
      <c r="I41" s="440"/>
      <c r="J41" s="140" t="s">
        <v>147</v>
      </c>
      <c r="K41" s="463" t="str">
        <f>IF(J42="","",IF(J42="－",0,IF(J42&lt;50000000,F41,IF(J42&lt;150000000,ROUNDDOWN(F41-((J42-50000000)*F41/100000000),0),IF(J42&gt;=150000000,0)))))</f>
        <v/>
      </c>
      <c r="L41" s="140" t="s">
        <v>147</v>
      </c>
      <c r="M41" s="463" t="str">
        <f>IF(L42="","",IF(L42="－",0,IF(L42&lt;50000000,F41,IF(L42&lt;150000000,ROUNDDOWN(F41-((L42-50000000)*F41/100000000),0),IF(L42&gt;=150000000,0)))))</f>
        <v/>
      </c>
      <c r="N41" s="463" t="str">
        <f>IF(K41="","",IF(M41="","",ROUNDUP(AVERAGE(K41,M41),1)))</f>
        <v/>
      </c>
    </row>
    <row r="42" spans="2:14" ht="26.25" customHeight="1" x14ac:dyDescent="0.15">
      <c r="B42" s="467"/>
      <c r="C42" s="467"/>
      <c r="D42" s="388"/>
      <c r="E42" s="388"/>
      <c r="F42" s="453"/>
      <c r="G42" s="141" t="str">
        <f>IF(+'評価項目(標準)'!I41="","",+'評価項目(標準)'!I41)</f>
        <v/>
      </c>
      <c r="H42" s="439" t="str">
        <f>IF(+'評価項目(標準)'!F41="","",+'評価項目(標準)'!F41)</f>
        <v>５千万円以上１億５千万円未満の場合
計算式３
１０－〔受注工事高－５千万円〕×１０/１億円</v>
      </c>
      <c r="I42" s="440"/>
      <c r="J42" s="529"/>
      <c r="K42" s="473"/>
      <c r="L42" s="529"/>
      <c r="M42" s="473"/>
      <c r="N42" s="473"/>
    </row>
    <row r="43" spans="2:14" ht="26.25" customHeight="1" x14ac:dyDescent="0.15">
      <c r="B43" s="467"/>
      <c r="C43" s="467"/>
      <c r="D43" s="388"/>
      <c r="E43" s="388"/>
      <c r="F43" s="453"/>
      <c r="G43" s="540" t="str">
        <f>IF(+'評価項目(標準)'!I42="","",+'評価項目(標準)'!I42)</f>
        <v>～</v>
      </c>
      <c r="H43" s="439"/>
      <c r="I43" s="440"/>
      <c r="J43" s="529"/>
      <c r="K43" s="473"/>
      <c r="L43" s="529"/>
      <c r="M43" s="473"/>
      <c r="N43" s="473"/>
    </row>
    <row r="44" spans="2:14" ht="26.25" customHeight="1" x14ac:dyDescent="0.15">
      <c r="B44" s="467"/>
      <c r="C44" s="467"/>
      <c r="D44" s="388"/>
      <c r="E44" s="388"/>
      <c r="F44" s="453"/>
      <c r="G44" s="540"/>
      <c r="H44" s="439"/>
      <c r="I44" s="440"/>
      <c r="J44" s="529"/>
      <c r="K44" s="473"/>
      <c r="L44" s="529"/>
      <c r="M44" s="473"/>
      <c r="N44" s="473"/>
    </row>
    <row r="45" spans="2:14" ht="26.25" customHeight="1" x14ac:dyDescent="0.15">
      <c r="B45" s="467"/>
      <c r="C45" s="467"/>
      <c r="D45" s="388"/>
      <c r="E45" s="388"/>
      <c r="F45" s="453"/>
      <c r="G45" s="144" t="str">
        <f>IF(+'評価項目(標準)'!I43="","",+'評価項目(標準)'!I43)</f>
        <v/>
      </c>
      <c r="H45" s="439"/>
      <c r="I45" s="440"/>
      <c r="J45" s="529"/>
      <c r="K45" s="473"/>
      <c r="L45" s="529"/>
      <c r="M45" s="473"/>
      <c r="N45" s="473"/>
    </row>
    <row r="46" spans="2:14" ht="26.25" customHeight="1" thickBot="1" x14ac:dyDescent="0.2">
      <c r="B46" s="467"/>
      <c r="C46" s="467"/>
      <c r="D46" s="388"/>
      <c r="E46" s="389"/>
      <c r="F46" s="454"/>
      <c r="G46" s="137">
        <f>IF(+'評価項目(標準)'!I44="","",+'評価項目(標準)'!I44)</f>
        <v>0</v>
      </c>
      <c r="H46" s="439" t="str">
        <f>IF(+'評価項目(標準)'!F44="","",+'評価項目(標準)'!F44)</f>
        <v>１億５千万円以上の場合</v>
      </c>
      <c r="I46" s="440"/>
      <c r="J46" s="530"/>
      <c r="K46" s="464"/>
      <c r="L46" s="530"/>
      <c r="M46" s="464"/>
      <c r="N46" s="464"/>
    </row>
    <row r="47" spans="2:14" ht="26.25" customHeight="1" thickTop="1" x14ac:dyDescent="0.15">
      <c r="B47" s="558" t="str">
        <f>IF('評価項目(標準)'!B45="","",+'評価項目(標準)'!B45)</f>
        <v>技術者の能力</v>
      </c>
      <c r="C47" s="466" t="str">
        <f>IF(+'評価項目(標準)'!C45="","",+'評価項目(標準)'!C45)</f>
        <v>技術者の能力</v>
      </c>
      <c r="D47" s="387" t="str">
        <f>IF(+'評価項目(標準)'!D45="","",+'評価項目(標準)'!D45)</f>
        <v>配置予定
技術者の
工事実績</v>
      </c>
      <c r="E47" s="387" t="str">
        <f>IF(+'評価項目(標準)'!E45="","",+'評価項目(標準)'!E45)</f>
        <v>主任（監理）技術者又は
現場代理人としての工事実績</v>
      </c>
      <c r="F47" s="559">
        <f>+IF(+'評価項目(標準)'!J45="","",+'評価項目(標準)'!J45)</f>
        <v>20</v>
      </c>
      <c r="G47" s="192">
        <f>+IF(+'評価項目(標準)'!I45="","",+'評価項目(標準)'!I45)</f>
        <v>20</v>
      </c>
      <c r="H47" s="544" t="str">
        <f>+IF(+'評価項目(標準)'!F45="","",+'評価項目(標準)'!F45)</f>
        <v>評価対象工事の実績あり</v>
      </c>
      <c r="I47" s="545"/>
      <c r="J47" s="539"/>
      <c r="K47" s="484" t="str">
        <f>IF(J47="","",VLOOKUP(J47,'評価項目(標準)'!F45:I46,4,FALSE))</f>
        <v/>
      </c>
      <c r="L47" s="539"/>
      <c r="M47" s="484" t="str">
        <f>IF(L47="","",VLOOKUP(L47,'評価項目(標準)'!F45:I46,4,FALSE))</f>
        <v/>
      </c>
      <c r="N47" s="557" t="str">
        <f>IF(K47="","",IF(M47="","",ROUNDUP(AVERAGE(K47,M47),1)))</f>
        <v/>
      </c>
    </row>
    <row r="48" spans="2:14" ht="26.25" customHeight="1" x14ac:dyDescent="0.15">
      <c r="B48" s="461"/>
      <c r="C48" s="467"/>
      <c r="D48" s="389"/>
      <c r="E48" s="389"/>
      <c r="F48" s="454"/>
      <c r="G48" s="139">
        <f>+IF(+'評価項目(標準)'!I46="","",+'評価項目(標準)'!I46)</f>
        <v>0</v>
      </c>
      <c r="H48" s="435" t="str">
        <f>+IF(+'評価項目(標準)'!F46="","",+'評価項目(標準)'!F46)</f>
        <v>評価対象工事の実績なし</v>
      </c>
      <c r="I48" s="436"/>
      <c r="J48" s="528"/>
      <c r="K48" s="527"/>
      <c r="L48" s="528"/>
      <c r="M48" s="527"/>
      <c r="N48" s="556"/>
    </row>
    <row r="49" spans="1:16" ht="72.75" customHeight="1" x14ac:dyDescent="0.15">
      <c r="B49" s="461"/>
      <c r="C49" s="467"/>
      <c r="D49" s="451" t="str">
        <f>IF(+'評価項目(標準)'!D47="","",+'評価項目(標準)'!D47)</f>
        <v>配置予定
技術者の
資格保有状況</v>
      </c>
      <c r="E49" s="531" t="str">
        <f>IF(+'評価項目(標準)'!E47="","",+'評価項目(標準)'!E47)</f>
        <v>技術士、１級土木施工管理技士、
１級建設機械施工管理技士
(１級建設機械施工技士)、又は
国土交通大臣が建設業法
第１５条２号のイと同等以上の
能力を有するものと認定した者の資格</v>
      </c>
      <c r="F49" s="502">
        <f>+IF(+'評価項目(標準)'!J47="","",+'評価項目(標準)'!J47)</f>
        <v>5</v>
      </c>
      <c r="G49" s="222">
        <f>+IF(+'評価項目(標準)'!I47="","",+'評価項目(標準)'!I47)</f>
        <v>5</v>
      </c>
      <c r="H49" s="443" t="str">
        <f>+IF(+'評価項目(標準)'!F47="","",+'評価項目(標準)'!F47)</f>
        <v>技術士、１級土木施工管理技士、１級建設機械施工管理技士(１級建設機械施工技士)、又は国土交通大臣が建設業法第１５条２号のイと同等以上の能力を有するものと認定した者の資格保有</v>
      </c>
      <c r="I49" s="444"/>
      <c r="J49" s="528"/>
      <c r="K49" s="485" t="str">
        <f>IF(J49="","",IF(J49=H49,G49,IF(J49=H50,G50)))</f>
        <v/>
      </c>
      <c r="L49" s="528"/>
      <c r="M49" s="485" t="str">
        <f>IF(L49="","",IF(L49=H49,G49,IF(L49=H50,G50)))</f>
        <v/>
      </c>
      <c r="N49" s="556" t="str">
        <f>IF(K49="","",IF(M49="","",ROUNDUP(AVERAGE(K49,M49),1)))</f>
        <v/>
      </c>
    </row>
    <row r="50" spans="1:16" ht="26.25" customHeight="1" x14ac:dyDescent="0.15">
      <c r="B50" s="461"/>
      <c r="C50" s="467"/>
      <c r="D50" s="388"/>
      <c r="E50" s="532"/>
      <c r="F50" s="502"/>
      <c r="G50" s="222">
        <f>+IF(+'評価項目(標準)'!I48="","",+'評価項目(標準)'!I48)</f>
        <v>0</v>
      </c>
      <c r="H50" s="445" t="str">
        <f>+IF(+'評価項目(標準)'!F48="","",+'評価項目(標準)'!F48)</f>
        <v>上記以外</v>
      </c>
      <c r="I50" s="446"/>
      <c r="J50" s="528"/>
      <c r="K50" s="485"/>
      <c r="L50" s="528"/>
      <c r="M50" s="485"/>
      <c r="N50" s="556"/>
    </row>
    <row r="51" spans="1:16" ht="26.25" customHeight="1" x14ac:dyDescent="0.15">
      <c r="B51" s="461"/>
      <c r="C51" s="467"/>
      <c r="D51" s="451" t="str">
        <f>IF(+'評価項目(標準)'!D49="","",+'評価項目(標準)'!D49)</f>
        <v>配置予定技術者
のCPD
（継続学習制度）
取組実績</v>
      </c>
      <c r="E51" s="451" t="str">
        <f>IF(+'評価項目(標準)'!E49="","",+'評価項目(標準)'!E49)</f>
        <v>各団体が発行するCPDの取組実績</v>
      </c>
      <c r="F51" s="452">
        <f>+IF(+'評価項目(標準)'!J49="","",+'評価項目(標準)'!J49)</f>
        <v>5</v>
      </c>
      <c r="G51" s="139">
        <f>+IF(+'評価項目(標準)'!I49="","",+'評価項目(標準)'!I49)</f>
        <v>5</v>
      </c>
      <c r="H51" s="435" t="str">
        <f>+IF(+'評価項目(標準)'!F49="","",+'評価項目(標準)'!F49)</f>
        <v>換算後の単位数の合計が推奨単位以上</v>
      </c>
      <c r="I51" s="436"/>
      <c r="J51" s="528"/>
      <c r="K51" s="516" t="str">
        <f>IF(J51="","",IF(J51=H51,G51,IF(J51=H52,G52,IF(J51=H53,G53))))</f>
        <v/>
      </c>
      <c r="L51" s="528"/>
      <c r="M51" s="516" t="str">
        <f>IF(L51="","",IF(L51=H51,G51,IF(L51=H52,G52,IF(L51=H53,G53))))</f>
        <v/>
      </c>
      <c r="N51" s="463" t="str">
        <f>IF(K51="","",IF(M51="","",ROUNDUP(AVERAGE(K51,M51),1)))</f>
        <v/>
      </c>
    </row>
    <row r="52" spans="1:16" ht="26.25" customHeight="1" x14ac:dyDescent="0.15">
      <c r="B52" s="461"/>
      <c r="C52" s="467"/>
      <c r="D52" s="388"/>
      <c r="E52" s="388"/>
      <c r="F52" s="453"/>
      <c r="G52" s="139">
        <f>+IF(+'評価項目(標準)'!I50="","",+'評価項目(標準)'!I50)</f>
        <v>3</v>
      </c>
      <c r="H52" s="435" t="str">
        <f>+IF(+'評価項目(標準)'!F50="","",+'評価項目(標準)'!F50)</f>
        <v>換算後の単位数の合計が推奨単位の1/2以上</v>
      </c>
      <c r="I52" s="436"/>
      <c r="J52" s="528"/>
      <c r="K52" s="485"/>
      <c r="L52" s="528"/>
      <c r="M52" s="485"/>
      <c r="N52" s="473"/>
    </row>
    <row r="53" spans="1:16" ht="26.25" customHeight="1" thickBot="1" x14ac:dyDescent="0.2">
      <c r="B53" s="462"/>
      <c r="C53" s="537"/>
      <c r="D53" s="480"/>
      <c r="E53" s="480"/>
      <c r="F53" s="541"/>
      <c r="G53" s="146">
        <f>+IF(+'評価項目(標準)'!I51="","",+'評価項目(標準)'!I51)</f>
        <v>0</v>
      </c>
      <c r="H53" s="437" t="str">
        <f>+IF(+'評価項目(標準)'!F51="","",+'評価項目(標準)'!F51)</f>
        <v>換算後の単位数の合計が推奨単位の1/2未満</v>
      </c>
      <c r="I53" s="438"/>
      <c r="J53" s="542"/>
      <c r="K53" s="536"/>
      <c r="L53" s="542"/>
      <c r="M53" s="536"/>
      <c r="N53" s="555"/>
    </row>
    <row r="54" spans="1:16" ht="61.5" customHeight="1" thickTop="1" x14ac:dyDescent="0.15">
      <c r="B54" s="469" t="str">
        <f>IF(+'評価項目(標準)'!B98="","",+'評価項目(標準)'!B98)</f>
        <v>総合評価方式の不履行による
加算点の減点</v>
      </c>
      <c r="C54" s="548"/>
      <c r="D54" s="470"/>
      <c r="E54" s="447" t="str">
        <f>IF(+'評価項目(標準)'!E98="","",+'評価項目(標準)'!E98)</f>
        <v>当該工事の入札公告日が、四日市港管理組合が総合評価方式で発注した工事で不履行による減点措置が課されている期間内である場合、「技術提案等不履行確定通知書等」に記載した減点を行います。</v>
      </c>
      <c r="F54" s="448"/>
      <c r="G54" s="449"/>
      <c r="H54" s="533" t="str">
        <f>IF('評価項目(標準)'!I98="","",+'評価項目(標準)'!I98)</f>
        <v>△換算前
加算点満点
×1割
×件数</v>
      </c>
      <c r="I54" s="535"/>
      <c r="J54" s="147"/>
      <c r="K54" s="148">
        <f>IF(+J54="",0,-(+'評価項目(標準)'!J100*0.1*J54))</f>
        <v>0</v>
      </c>
      <c r="L54" s="147"/>
      <c r="M54" s="193">
        <f>IF(+L54="",0,-(+'評価項目(標準)'!J100*0.1*L54))</f>
        <v>0</v>
      </c>
      <c r="N54" s="194" t="str">
        <f>IF(K54+M54=0,"",K54+M54)</f>
        <v/>
      </c>
    </row>
    <row r="55" spans="1:16" ht="61.5" customHeight="1" thickBot="1" x14ac:dyDescent="0.2">
      <c r="B55" s="525" t="s">
        <v>167</v>
      </c>
      <c r="C55" s="525"/>
      <c r="D55" s="525"/>
      <c r="E55" s="526" t="s">
        <v>298</v>
      </c>
      <c r="F55" s="526"/>
      <c r="G55" s="526"/>
      <c r="H55" s="439" t="s">
        <v>168</v>
      </c>
      <c r="I55" s="440"/>
      <c r="J55" s="147"/>
      <c r="K55" s="148"/>
      <c r="L55" s="147"/>
      <c r="M55" s="195"/>
      <c r="N55" s="196" t="str">
        <f>IF(J55+L55&gt;0,-('評価項目(標準)'!J100*0.1),"")</f>
        <v/>
      </c>
    </row>
    <row r="56" spans="1:16" ht="26.25" customHeight="1" thickBot="1" x14ac:dyDescent="0.2">
      <c r="E56" s="149"/>
      <c r="F56" s="150"/>
      <c r="G56" s="151"/>
      <c r="J56" s="197"/>
      <c r="K56" s="198"/>
      <c r="L56" s="199"/>
      <c r="M56" s="200" t="s">
        <v>148</v>
      </c>
      <c r="N56" s="201">
        <f>ROUNDDOWN(SUM(N6:N53),0)+SUM(N54:N55)</f>
        <v>0</v>
      </c>
    </row>
    <row r="57" spans="1:16" ht="14.25" thickBot="1" x14ac:dyDescent="0.2"/>
    <row r="58" spans="1:16" s="154" customFormat="1" ht="21.75" customHeight="1" x14ac:dyDescent="0.15">
      <c r="A58" s="34"/>
      <c r="B58" s="160" t="s">
        <v>149</v>
      </c>
      <c r="C58" s="161"/>
      <c r="D58" s="161"/>
      <c r="E58" s="162"/>
      <c r="F58" s="162"/>
      <c r="G58" s="162"/>
      <c r="H58" s="162"/>
      <c r="I58" s="162"/>
      <c r="J58" s="162"/>
      <c r="K58" s="162"/>
      <c r="L58" s="162"/>
      <c r="M58" s="163"/>
      <c r="N58" s="34"/>
      <c r="O58" s="34"/>
      <c r="P58" s="34"/>
    </row>
    <row r="59" spans="1:16" s="154" customFormat="1" ht="21.75" customHeight="1" x14ac:dyDescent="0.15">
      <c r="A59" s="34"/>
      <c r="B59" s="155" t="s">
        <v>150</v>
      </c>
      <c r="C59" s="164"/>
      <c r="D59" s="459" t="s">
        <v>151</v>
      </c>
      <c r="E59" s="459"/>
      <c r="F59" s="459"/>
      <c r="G59" s="459"/>
      <c r="H59" s="459"/>
      <c r="I59" s="459"/>
      <c r="J59" s="459"/>
      <c r="K59" s="459"/>
      <c r="L59" s="202"/>
      <c r="M59" s="203"/>
      <c r="N59" s="34"/>
      <c r="O59" s="34"/>
      <c r="P59" s="34"/>
    </row>
    <row r="60" spans="1:16" ht="21.75" customHeight="1" x14ac:dyDescent="0.15">
      <c r="B60" s="155" t="s">
        <v>150</v>
      </c>
      <c r="C60" s="165"/>
      <c r="D60" s="459" t="s">
        <v>152</v>
      </c>
      <c r="E60" s="459"/>
      <c r="F60" s="459"/>
      <c r="G60" s="459"/>
      <c r="H60" s="459"/>
      <c r="I60" s="459"/>
      <c r="J60" s="459"/>
      <c r="K60" s="459"/>
      <c r="L60" s="202"/>
      <c r="M60" s="203"/>
    </row>
    <row r="61" spans="1:16" ht="21.75" customHeight="1" x14ac:dyDescent="0.15">
      <c r="B61" s="156" t="s">
        <v>153</v>
      </c>
      <c r="C61" s="166" t="s">
        <v>154</v>
      </c>
      <c r="D61" s="167"/>
      <c r="E61" s="167"/>
      <c r="F61" s="167"/>
      <c r="G61" s="167"/>
      <c r="H61" s="167"/>
      <c r="I61" s="167"/>
      <c r="J61" s="167"/>
      <c r="K61" s="167"/>
      <c r="L61" s="204"/>
      <c r="M61" s="205"/>
    </row>
    <row r="62" spans="1:16" ht="21.75" customHeight="1" thickBot="1" x14ac:dyDescent="0.2">
      <c r="B62" s="157" t="s">
        <v>153</v>
      </c>
      <c r="C62" s="169" t="s">
        <v>169</v>
      </c>
      <c r="D62" s="170"/>
      <c r="E62" s="170"/>
      <c r="F62" s="170"/>
      <c r="G62" s="170"/>
      <c r="H62" s="170"/>
      <c r="I62" s="170"/>
      <c r="J62" s="170"/>
      <c r="K62" s="170"/>
      <c r="L62" s="206"/>
      <c r="M62" s="207"/>
    </row>
    <row r="63" spans="1:16" ht="7.5" customHeight="1" x14ac:dyDescent="0.15">
      <c r="B63" s="158"/>
      <c r="C63" s="158"/>
      <c r="D63" s="158"/>
      <c r="E63" s="159"/>
      <c r="F63" s="159"/>
      <c r="G63" s="159"/>
      <c r="H63" s="159"/>
      <c r="I63" s="159"/>
      <c r="J63" s="159"/>
      <c r="K63" s="159"/>
      <c r="L63" s="159"/>
      <c r="M63" s="159"/>
    </row>
    <row r="64" spans="1:16" ht="23.25" customHeight="1" x14ac:dyDescent="0.15">
      <c r="A64" s="450"/>
      <c r="B64" s="450"/>
      <c r="C64" s="450"/>
      <c r="D64" s="450"/>
      <c r="E64" s="450"/>
      <c r="F64" s="450"/>
      <c r="G64" s="450"/>
      <c r="H64" s="450"/>
      <c r="I64" s="450"/>
      <c r="J64" s="450"/>
      <c r="K64" s="450"/>
      <c r="L64" s="450"/>
      <c r="M64" s="450"/>
      <c r="N64" s="450"/>
    </row>
  </sheetData>
  <sheetProtection selectLockedCells="1"/>
  <mergeCells count="186">
    <mergeCell ref="J49:J50"/>
    <mergeCell ref="K49:K50"/>
    <mergeCell ref="K37:K38"/>
    <mergeCell ref="J39:J40"/>
    <mergeCell ref="K39:K40"/>
    <mergeCell ref="M25:M26"/>
    <mergeCell ref="D37:D38"/>
    <mergeCell ref="E41:E46"/>
    <mergeCell ref="D27:D36"/>
    <mergeCell ref="M37:M38"/>
    <mergeCell ref="N8:N9"/>
    <mergeCell ref="N10:N12"/>
    <mergeCell ref="N13:N18"/>
    <mergeCell ref="J13:J18"/>
    <mergeCell ref="K13:K18"/>
    <mergeCell ref="J19:J20"/>
    <mergeCell ref="L19:L20"/>
    <mergeCell ref="E8:E9"/>
    <mergeCell ref="E10:E12"/>
    <mergeCell ref="D25:D26"/>
    <mergeCell ref="E37:E38"/>
    <mergeCell ref="H25:I25"/>
    <mergeCell ref="H26:I26"/>
    <mergeCell ref="H27:I27"/>
    <mergeCell ref="H28:I30"/>
    <mergeCell ref="H31:I31"/>
    <mergeCell ref="H32:I32"/>
    <mergeCell ref="J25:J26"/>
    <mergeCell ref="H41:I41"/>
    <mergeCell ref="N19:N20"/>
    <mergeCell ref="B55:D55"/>
    <mergeCell ref="E55:G55"/>
    <mergeCell ref="L28:L29"/>
    <mergeCell ref="L30:L31"/>
    <mergeCell ref="L39:L40"/>
    <mergeCell ref="M39:M40"/>
    <mergeCell ref="M41:M46"/>
    <mergeCell ref="L37:L38"/>
    <mergeCell ref="F49:F50"/>
    <mergeCell ref="D51:D53"/>
    <mergeCell ref="F41:F46"/>
    <mergeCell ref="B6:B46"/>
    <mergeCell ref="C25:C46"/>
    <mergeCell ref="B47:B53"/>
    <mergeCell ref="C47:C53"/>
    <mergeCell ref="D47:D48"/>
    <mergeCell ref="E47:E48"/>
    <mergeCell ref="F47:F48"/>
    <mergeCell ref="C19:C24"/>
    <mergeCell ref="D19:D24"/>
    <mergeCell ref="F23:F24"/>
    <mergeCell ref="D49:D50"/>
    <mergeCell ref="E49:E50"/>
    <mergeCell ref="C13:C18"/>
    <mergeCell ref="N51:N53"/>
    <mergeCell ref="M47:M48"/>
    <mergeCell ref="L25:L26"/>
    <mergeCell ref="M51:M53"/>
    <mergeCell ref="L51:L53"/>
    <mergeCell ref="N37:N38"/>
    <mergeCell ref="L49:L50"/>
    <mergeCell ref="M49:M50"/>
    <mergeCell ref="N49:N50"/>
    <mergeCell ref="N41:N46"/>
    <mergeCell ref="N39:N40"/>
    <mergeCell ref="N47:N48"/>
    <mergeCell ref="L42:L46"/>
    <mergeCell ref="L47:L48"/>
    <mergeCell ref="D60:K60"/>
    <mergeCell ref="E54:G54"/>
    <mergeCell ref="L6:L7"/>
    <mergeCell ref="M6:M7"/>
    <mergeCell ref="M27:M36"/>
    <mergeCell ref="L10:L12"/>
    <mergeCell ref="M10:M12"/>
    <mergeCell ref="L13:L18"/>
    <mergeCell ref="M13:M18"/>
    <mergeCell ref="L8:L9"/>
    <mergeCell ref="D59:K59"/>
    <mergeCell ref="E51:E53"/>
    <mergeCell ref="F51:F53"/>
    <mergeCell ref="J51:J53"/>
    <mergeCell ref="K51:K53"/>
    <mergeCell ref="E6:E7"/>
    <mergeCell ref="F6:F7"/>
    <mergeCell ref="D13:D18"/>
    <mergeCell ref="E13:E18"/>
    <mergeCell ref="F13:F18"/>
    <mergeCell ref="E27:E36"/>
    <mergeCell ref="E25:E26"/>
    <mergeCell ref="F25:F26"/>
    <mergeCell ref="E19:E24"/>
    <mergeCell ref="H2:K2"/>
    <mergeCell ref="H3:N3"/>
    <mergeCell ref="N4:N5"/>
    <mergeCell ref="L4:M4"/>
    <mergeCell ref="K25:K26"/>
    <mergeCell ref="J6:J7"/>
    <mergeCell ref="N6:N7"/>
    <mergeCell ref="M8:M9"/>
    <mergeCell ref="N25:N26"/>
    <mergeCell ref="N21:N22"/>
    <mergeCell ref="N23:N24"/>
    <mergeCell ref="M19:M20"/>
    <mergeCell ref="L21:L22"/>
    <mergeCell ref="M21:M22"/>
    <mergeCell ref="L23:L24"/>
    <mergeCell ref="M23:M24"/>
    <mergeCell ref="F3:G3"/>
    <mergeCell ref="K10:K12"/>
    <mergeCell ref="F19:F20"/>
    <mergeCell ref="F21:F22"/>
    <mergeCell ref="F10:F12"/>
    <mergeCell ref="J21:J22"/>
    <mergeCell ref="J23:J24"/>
    <mergeCell ref="K19:K20"/>
    <mergeCell ref="K21:K22"/>
    <mergeCell ref="K23:K24"/>
    <mergeCell ref="G13:I13"/>
    <mergeCell ref="H14:I14"/>
    <mergeCell ref="H15:I15"/>
    <mergeCell ref="H16:I16"/>
    <mergeCell ref="H17:I17"/>
    <mergeCell ref="H18:I18"/>
    <mergeCell ref="B4:C5"/>
    <mergeCell ref="D4:D5"/>
    <mergeCell ref="E4:E5"/>
    <mergeCell ref="F4:F5"/>
    <mergeCell ref="J4:K4"/>
    <mergeCell ref="K6:K7"/>
    <mergeCell ref="D8:D12"/>
    <mergeCell ref="D6:D7"/>
    <mergeCell ref="F8:F9"/>
    <mergeCell ref="J8:J9"/>
    <mergeCell ref="K8:K9"/>
    <mergeCell ref="J10:J12"/>
    <mergeCell ref="C6:C12"/>
    <mergeCell ref="G4:I4"/>
    <mergeCell ref="H5:I5"/>
    <mergeCell ref="H6:I6"/>
    <mergeCell ref="H7:I7"/>
    <mergeCell ref="H8:I8"/>
    <mergeCell ref="H9:I9"/>
    <mergeCell ref="H10:I10"/>
    <mergeCell ref="H11:I11"/>
    <mergeCell ref="H12:I12"/>
    <mergeCell ref="A64:N64"/>
    <mergeCell ref="N27:N36"/>
    <mergeCell ref="K27:K36"/>
    <mergeCell ref="J33:J36"/>
    <mergeCell ref="L33:L36"/>
    <mergeCell ref="J28:J29"/>
    <mergeCell ref="J30:J31"/>
    <mergeCell ref="F37:F38"/>
    <mergeCell ref="J37:J38"/>
    <mergeCell ref="F39:F40"/>
    <mergeCell ref="G43:G44"/>
    <mergeCell ref="F27:F36"/>
    <mergeCell ref="D39:D40"/>
    <mergeCell ref="B54:D54"/>
    <mergeCell ref="J42:J46"/>
    <mergeCell ref="K41:K46"/>
    <mergeCell ref="E39:E40"/>
    <mergeCell ref="D41:D46"/>
    <mergeCell ref="J47:J48"/>
    <mergeCell ref="K47:K48"/>
    <mergeCell ref="H51:I51"/>
    <mergeCell ref="H52:I52"/>
    <mergeCell ref="H53:I53"/>
    <mergeCell ref="H54:I54"/>
    <mergeCell ref="H55:I55"/>
    <mergeCell ref="H19:H20"/>
    <mergeCell ref="H21:H22"/>
    <mergeCell ref="H23:H24"/>
    <mergeCell ref="H42:I45"/>
    <mergeCell ref="H46:I46"/>
    <mergeCell ref="H47:I47"/>
    <mergeCell ref="H48:I48"/>
    <mergeCell ref="H49:I49"/>
    <mergeCell ref="H50:I50"/>
    <mergeCell ref="H33:I35"/>
    <mergeCell ref="H36:I36"/>
    <mergeCell ref="H37:I37"/>
    <mergeCell ref="H38:I38"/>
    <mergeCell ref="H39:I39"/>
    <mergeCell ref="H40:I40"/>
  </mergeCells>
  <phoneticPr fontId="2"/>
  <conditionalFormatting sqref="J6:J7">
    <cfRule type="cellIs" dxfId="26" priority="16" stopIfTrue="1" operator="equal">
      <formula>$F$6</formula>
    </cfRule>
  </conditionalFormatting>
  <conditionalFormatting sqref="J8:J9">
    <cfRule type="cellIs" dxfId="25" priority="56" stopIfTrue="1" operator="equal">
      <formula>$F$8</formula>
    </cfRule>
  </conditionalFormatting>
  <conditionalFormatting sqref="J10:J12">
    <cfRule type="cellIs" dxfId="24" priority="55" stopIfTrue="1" operator="equal">
      <formula>$F$10</formula>
    </cfRule>
  </conditionalFormatting>
  <conditionalFormatting sqref="J13:J18 L13:L18">
    <cfRule type="cellIs" dxfId="23" priority="53" stopIfTrue="1" operator="equal">
      <formula>$F$13</formula>
    </cfRule>
  </conditionalFormatting>
  <conditionalFormatting sqref="J21 J19 J23 L21 L23">
    <cfRule type="cellIs" dxfId="22" priority="30" stopIfTrue="1" operator="equal">
      <formula>#REF!</formula>
    </cfRule>
  </conditionalFormatting>
  <conditionalFormatting sqref="J25:J26 L25:L26">
    <cfRule type="cellIs" dxfId="21" priority="50" stopIfTrue="1" operator="equal">
      <formula>$F$25</formula>
    </cfRule>
  </conditionalFormatting>
  <conditionalFormatting sqref="J27:J28">
    <cfRule type="cellIs" dxfId="20" priority="10" stopIfTrue="1" operator="equal">
      <formula>#REF!</formula>
    </cfRule>
  </conditionalFormatting>
  <conditionalFormatting sqref="J33">
    <cfRule type="cellIs" dxfId="19" priority="12" stopIfTrue="1" operator="equal">
      <formula>#REF!</formula>
    </cfRule>
  </conditionalFormatting>
  <conditionalFormatting sqref="J37:J38">
    <cfRule type="cellIs" dxfId="18" priority="51" stopIfTrue="1" operator="equal">
      <formula>$F$37</formula>
    </cfRule>
  </conditionalFormatting>
  <conditionalFormatting sqref="J39:J40">
    <cfRule type="cellIs" dxfId="17" priority="54" stopIfTrue="1" operator="equal">
      <formula>$F$39</formula>
    </cfRule>
  </conditionalFormatting>
  <conditionalFormatting sqref="J47:J48 L47:L48">
    <cfRule type="cellIs" dxfId="16" priority="6" stopIfTrue="1" operator="equal">
      <formula>$F$47</formula>
    </cfRule>
  </conditionalFormatting>
  <conditionalFormatting sqref="J49:J50">
    <cfRule type="cellIs" dxfId="15" priority="24" stopIfTrue="1" operator="equal">
      <formula>$F$49</formula>
    </cfRule>
  </conditionalFormatting>
  <conditionalFormatting sqref="J51:J53">
    <cfRule type="cellIs" dxfId="14" priority="49" stopIfTrue="1" operator="equal">
      <formula>$F$51</formula>
    </cfRule>
  </conditionalFormatting>
  <conditionalFormatting sqref="L6">
    <cfRule type="cellIs" dxfId="13" priority="36" stopIfTrue="1" operator="equal">
      <formula>$F$6</formula>
    </cfRule>
  </conditionalFormatting>
  <conditionalFormatting sqref="L8:L9">
    <cfRule type="cellIs" dxfId="12" priority="44" stopIfTrue="1" operator="equal">
      <formula>$F$8</formula>
    </cfRule>
  </conditionalFormatting>
  <conditionalFormatting sqref="L10:L12">
    <cfRule type="cellIs" dxfId="11" priority="43" stopIfTrue="1" operator="equal">
      <formula>$F$10</formula>
    </cfRule>
  </conditionalFormatting>
  <conditionalFormatting sqref="L19">
    <cfRule type="cellIs" dxfId="10" priority="1" stopIfTrue="1" operator="equal">
      <formula>#REF!</formula>
    </cfRule>
  </conditionalFormatting>
  <conditionalFormatting sqref="L27:L28">
    <cfRule type="cellIs" dxfId="9" priority="9" stopIfTrue="1" operator="equal">
      <formula>#REF!</formula>
    </cfRule>
  </conditionalFormatting>
  <conditionalFormatting sqref="L33">
    <cfRule type="cellIs" dxfId="8" priority="11" stopIfTrue="1" operator="equal">
      <formula>#REF!</formula>
    </cfRule>
  </conditionalFormatting>
  <conditionalFormatting sqref="L37:L38">
    <cfRule type="cellIs" dxfId="7" priority="39" stopIfTrue="1" operator="equal">
      <formula>$F$37</formula>
    </cfRule>
  </conditionalFormatting>
  <conditionalFormatting sqref="L39:L40">
    <cfRule type="cellIs" dxfId="6" priority="3" stopIfTrue="1" operator="equal">
      <formula>$F$39</formula>
    </cfRule>
  </conditionalFormatting>
  <conditionalFormatting sqref="L49:L50">
    <cfRule type="cellIs" dxfId="5" priority="18" stopIfTrue="1" operator="equal">
      <formula>$F$49</formula>
    </cfRule>
  </conditionalFormatting>
  <conditionalFormatting sqref="L51:L53">
    <cfRule type="cellIs" dxfId="4" priority="37" stopIfTrue="1" operator="equal">
      <formula>$F$51</formula>
    </cfRule>
  </conditionalFormatting>
  <dataValidations count="14">
    <dataValidation type="list" allowBlank="1" showInputMessage="1" showErrorMessage="1" sqref="J37:J38 L37:L38">
      <formula1>$H$37:$H$38</formula1>
    </dataValidation>
    <dataValidation type="list" allowBlank="1" showInputMessage="1" showErrorMessage="1" sqref="J39:J40 L39:L40">
      <formula1>$H$39:$H$40</formula1>
    </dataValidation>
    <dataValidation type="list" allowBlank="1" showInputMessage="1" showErrorMessage="1" sqref="J8:J9 L8:L9">
      <formula1>$H$8:$H$9</formula1>
    </dataValidation>
    <dataValidation type="list" allowBlank="1" showInputMessage="1" showErrorMessage="1" sqref="J10:J12 L10:L12">
      <formula1>$H$10:$H$12</formula1>
    </dataValidation>
    <dataValidation type="list" allowBlank="1" showInputMessage="1" showErrorMessage="1" sqref="J51:J53 L51:L53">
      <formula1>$H$51:$H$53</formula1>
    </dataValidation>
    <dataValidation type="list" allowBlank="1" showInputMessage="1" showErrorMessage="1" sqref="J49:J50 L49:L50">
      <formula1>$H$49:$H$50</formula1>
    </dataValidation>
    <dataValidation type="list" allowBlank="1" showInputMessage="1" showErrorMessage="1" sqref="J28 L28">
      <formula1>"三重県の工事評定点,中部地方整備局工事成績評定平均点,近畿地方整備局工事成績評定平均点"</formula1>
    </dataValidation>
    <dataValidation type="whole" operator="greaterThanOrEqual" allowBlank="1" showInputMessage="1" showErrorMessage="1" sqref="J33:J36 L33:L36">
      <formula1>0</formula1>
    </dataValidation>
    <dataValidation type="list" allowBlank="1" showInputMessage="1" showErrorMessage="1" sqref="J13:J18 L13:L18">
      <formula1>$H$14:$H$18</formula1>
    </dataValidation>
    <dataValidation type="list" allowBlank="1" showInputMessage="1" showErrorMessage="1" sqref="J19:J24 L19:L24">
      <formula1>$I$19:$I$20</formula1>
    </dataValidation>
    <dataValidation type="decimal" allowBlank="1" showInputMessage="1" showErrorMessage="1" sqref="J30:J31 L30:L31">
      <formula1>1</formula1>
      <formula2>100</formula2>
    </dataValidation>
    <dataValidation type="list" allowBlank="1" showInputMessage="1" showErrorMessage="1" sqref="J6:J7">
      <formula1>$H$6:$H$7</formula1>
    </dataValidation>
    <dataValidation type="list" allowBlank="1" showInputMessage="1" showErrorMessage="1" sqref="L25:L26 J25:J26">
      <formula1>$H$25:$H$26</formula1>
    </dataValidation>
    <dataValidation type="list" allowBlank="1" showInputMessage="1" showErrorMessage="1" sqref="L47:L48 J47:J48">
      <formula1>$H$47:$H$48</formula1>
    </dataValidation>
  </dataValidations>
  <printOptions horizontalCentered="1"/>
  <pageMargins left="0.39370078740157483" right="0.19685039370078741" top="0.59055118110236227" bottom="0.19685039370078741" header="0" footer="0"/>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Y64"/>
  <sheetViews>
    <sheetView showGridLines="0" view="pageBreakPreview" zoomScale="70" zoomScaleNormal="60" zoomScaleSheetLayoutView="70" workbookViewId="0">
      <selection activeCell="R67" sqref="R67"/>
    </sheetView>
  </sheetViews>
  <sheetFormatPr defaultColWidth="3.125" defaultRowHeight="18" customHeight="1" x14ac:dyDescent="0.15"/>
  <cols>
    <col min="1" max="34" width="3.875" style="43" customWidth="1"/>
    <col min="35" max="35" width="4.375" style="43" customWidth="1"/>
    <col min="36" max="86" width="3.875" style="43" customWidth="1"/>
    <col min="87" max="16384" width="3.125" style="43"/>
  </cols>
  <sheetData>
    <row r="1" spans="1:77" ht="22.5" customHeight="1" x14ac:dyDescent="0.15">
      <c r="A1" s="102" t="s">
        <v>170</v>
      </c>
      <c r="O1" s="44"/>
      <c r="P1" s="44"/>
      <c r="Q1" s="44"/>
      <c r="R1" s="45"/>
      <c r="S1" s="45"/>
      <c r="T1" s="45"/>
      <c r="U1" s="45"/>
      <c r="V1" s="45"/>
      <c r="W1" s="45"/>
      <c r="X1" s="45"/>
      <c r="Y1" s="45"/>
      <c r="Z1" s="45"/>
      <c r="AA1" s="45"/>
      <c r="AB1" s="45"/>
      <c r="AC1" s="45"/>
      <c r="AD1" s="45"/>
      <c r="AE1" s="45"/>
      <c r="AF1" s="45"/>
      <c r="AG1" s="45"/>
      <c r="AH1" s="45"/>
      <c r="AI1" s="45"/>
      <c r="AJ1" s="668" t="s">
        <v>171</v>
      </c>
      <c r="AK1" s="669"/>
      <c r="AL1" s="669"/>
      <c r="AM1" s="669"/>
      <c r="AN1" s="669"/>
      <c r="AO1" s="669"/>
      <c r="AP1" s="669"/>
      <c r="AQ1" s="669"/>
      <c r="AR1" s="669"/>
      <c r="AS1" s="669"/>
      <c r="AT1" s="669"/>
      <c r="AU1" s="669"/>
      <c r="AV1" s="669"/>
      <c r="AW1" s="669"/>
      <c r="AX1" s="669"/>
      <c r="AY1" s="669"/>
      <c r="AZ1" s="669"/>
      <c r="BA1" s="669"/>
      <c r="BB1" s="669"/>
      <c r="BC1" s="669"/>
      <c r="BD1" s="669"/>
      <c r="BE1" s="669"/>
      <c r="BF1" s="669"/>
      <c r="BG1" s="669"/>
      <c r="BH1" s="669"/>
      <c r="BI1" s="669"/>
      <c r="BJ1" s="669"/>
      <c r="BK1" s="669"/>
      <c r="BL1" s="669"/>
      <c r="BM1" s="669"/>
      <c r="BN1" s="669"/>
      <c r="BO1" s="669"/>
      <c r="BP1" s="669"/>
      <c r="BQ1" s="669"/>
      <c r="BR1" s="669"/>
    </row>
    <row r="2" spans="1:77" ht="22.5" customHeight="1" thickBot="1" x14ac:dyDescent="0.2">
      <c r="O2" s="671" t="s">
        <v>172</v>
      </c>
      <c r="P2" s="672"/>
      <c r="Q2" s="673"/>
      <c r="R2" s="674"/>
      <c r="S2" s="675"/>
      <c r="T2" s="675"/>
      <c r="U2" s="675"/>
      <c r="V2" s="675"/>
      <c r="W2" s="675"/>
      <c r="X2" s="675"/>
      <c r="Y2" s="675"/>
      <c r="Z2" s="675"/>
      <c r="AA2" s="675"/>
      <c r="AB2" s="675"/>
      <c r="AC2" s="675"/>
      <c r="AD2" s="675"/>
      <c r="AE2" s="675"/>
      <c r="AF2" s="675"/>
      <c r="AG2" s="675"/>
      <c r="AH2" s="675"/>
      <c r="AI2" s="676"/>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row>
    <row r="3" spans="1:77" ht="15" customHeight="1" x14ac:dyDescent="0.15">
      <c r="A3" s="677" t="s">
        <v>173</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9"/>
      <c r="AJ3" s="677" t="s">
        <v>174</v>
      </c>
      <c r="AK3" s="678"/>
      <c r="AL3" s="678"/>
      <c r="AM3" s="678"/>
      <c r="AN3" s="678"/>
      <c r="AO3" s="678"/>
      <c r="AP3" s="678"/>
      <c r="AQ3" s="678"/>
      <c r="AR3" s="678"/>
      <c r="AS3" s="678"/>
      <c r="AT3" s="678"/>
      <c r="AU3" s="678"/>
      <c r="AV3" s="678"/>
      <c r="AW3" s="678"/>
      <c r="AX3" s="678"/>
      <c r="AY3" s="678"/>
      <c r="AZ3" s="678"/>
      <c r="BA3" s="678"/>
      <c r="BB3" s="678"/>
      <c r="BC3" s="678"/>
      <c r="BD3" s="678"/>
      <c r="BE3" s="678"/>
      <c r="BF3" s="678"/>
      <c r="BG3" s="678"/>
      <c r="BH3" s="678"/>
      <c r="BI3" s="678"/>
      <c r="BJ3" s="678"/>
      <c r="BK3" s="678"/>
      <c r="BL3" s="678"/>
      <c r="BM3" s="678"/>
      <c r="BN3" s="678"/>
      <c r="BO3" s="678"/>
      <c r="BP3" s="678"/>
      <c r="BQ3" s="678"/>
      <c r="BR3" s="679"/>
    </row>
    <row r="4" spans="1:77" ht="15" customHeight="1" x14ac:dyDescent="0.15">
      <c r="A4" s="636"/>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8"/>
      <c r="AJ4" s="636"/>
      <c r="AK4" s="637"/>
      <c r="AL4" s="637"/>
      <c r="AM4" s="637"/>
      <c r="AN4" s="637"/>
      <c r="AO4" s="637"/>
      <c r="AP4" s="637"/>
      <c r="AQ4" s="637"/>
      <c r="AR4" s="637"/>
      <c r="AS4" s="637"/>
      <c r="AT4" s="637"/>
      <c r="AU4" s="637"/>
      <c r="AV4" s="637"/>
      <c r="AW4" s="637"/>
      <c r="AX4" s="637"/>
      <c r="AY4" s="637"/>
      <c r="AZ4" s="637"/>
      <c r="BA4" s="637"/>
      <c r="BB4" s="637"/>
      <c r="BC4" s="637"/>
      <c r="BD4" s="637"/>
      <c r="BE4" s="637"/>
      <c r="BF4" s="637"/>
      <c r="BG4" s="637"/>
      <c r="BH4" s="637"/>
      <c r="BI4" s="637"/>
      <c r="BJ4" s="637"/>
      <c r="BK4" s="637"/>
      <c r="BL4" s="637"/>
      <c r="BM4" s="637"/>
      <c r="BN4" s="637"/>
      <c r="BO4" s="637"/>
      <c r="BP4" s="637"/>
      <c r="BQ4" s="637"/>
      <c r="BR4" s="638"/>
    </row>
    <row r="5" spans="1:77" ht="15.95" customHeight="1" x14ac:dyDescent="0.15">
      <c r="A5" s="702" t="s">
        <v>15</v>
      </c>
      <c r="B5" s="703"/>
      <c r="C5" s="703"/>
      <c r="D5" s="704"/>
      <c r="E5" s="711" t="s">
        <v>175</v>
      </c>
      <c r="F5" s="712"/>
      <c r="G5" s="712"/>
      <c r="H5" s="712"/>
      <c r="I5" s="713"/>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90"/>
      <c r="AJ5" s="683" t="s">
        <v>176</v>
      </c>
      <c r="AK5" s="684"/>
      <c r="AL5" s="611" t="s">
        <v>177</v>
      </c>
      <c r="AM5" s="612"/>
      <c r="AN5" s="612"/>
      <c r="AO5" s="612"/>
      <c r="AP5" s="612"/>
      <c r="AQ5" s="612"/>
      <c r="AR5" s="612"/>
      <c r="AS5" s="612"/>
      <c r="AT5" s="612"/>
      <c r="AU5" s="612"/>
      <c r="AV5" s="612"/>
      <c r="AW5" s="612"/>
      <c r="AX5" s="612"/>
      <c r="AY5" s="612"/>
      <c r="AZ5" s="612"/>
      <c r="BA5" s="612"/>
      <c r="BB5" s="612"/>
      <c r="BC5" s="612"/>
      <c r="BD5" s="612"/>
      <c r="BE5" s="612"/>
      <c r="BF5" s="612"/>
      <c r="BG5" s="612"/>
      <c r="BH5" s="612"/>
      <c r="BI5" s="612"/>
      <c r="BJ5" s="612"/>
      <c r="BK5" s="612"/>
      <c r="BL5" s="612"/>
      <c r="BM5" s="612"/>
      <c r="BN5" s="612"/>
      <c r="BO5" s="612"/>
      <c r="BP5" s="612"/>
      <c r="BQ5" s="612"/>
      <c r="BR5" s="613"/>
    </row>
    <row r="6" spans="1:77" ht="15.95" customHeight="1" x14ac:dyDescent="0.15">
      <c r="A6" s="705"/>
      <c r="B6" s="706"/>
      <c r="C6" s="706"/>
      <c r="D6" s="707"/>
      <c r="E6" s="714"/>
      <c r="F6" s="715"/>
      <c r="G6" s="715"/>
      <c r="H6" s="715"/>
      <c r="I6" s="71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7"/>
      <c r="AJ6" s="618"/>
      <c r="AK6" s="617"/>
      <c r="AL6" s="614"/>
      <c r="AM6" s="614"/>
      <c r="AN6" s="614"/>
      <c r="AO6" s="614"/>
      <c r="AP6" s="614"/>
      <c r="AQ6" s="614"/>
      <c r="AR6" s="614"/>
      <c r="AS6" s="614"/>
      <c r="AT6" s="614"/>
      <c r="AU6" s="614"/>
      <c r="AV6" s="614"/>
      <c r="AW6" s="614"/>
      <c r="AX6" s="614"/>
      <c r="AY6" s="614"/>
      <c r="AZ6" s="614"/>
      <c r="BA6" s="614"/>
      <c r="BB6" s="614"/>
      <c r="BC6" s="614"/>
      <c r="BD6" s="614"/>
      <c r="BE6" s="614"/>
      <c r="BF6" s="614"/>
      <c r="BG6" s="614"/>
      <c r="BH6" s="614"/>
      <c r="BI6" s="614"/>
      <c r="BJ6" s="614"/>
      <c r="BK6" s="614"/>
      <c r="BL6" s="614"/>
      <c r="BM6" s="614"/>
      <c r="BN6" s="614"/>
      <c r="BO6" s="614"/>
      <c r="BP6" s="614"/>
      <c r="BQ6" s="614"/>
      <c r="BR6" s="615"/>
    </row>
    <row r="7" spans="1:77" ht="15.95" customHeight="1" x14ac:dyDescent="0.15">
      <c r="A7" s="705"/>
      <c r="B7" s="706"/>
      <c r="C7" s="706"/>
      <c r="D7" s="707"/>
      <c r="E7" s="629" t="s">
        <v>178</v>
      </c>
      <c r="F7" s="630"/>
      <c r="G7" s="630"/>
      <c r="H7" s="630"/>
      <c r="I7" s="631"/>
      <c r="J7" s="608" t="s">
        <v>179</v>
      </c>
      <c r="K7" s="609"/>
      <c r="L7" s="609"/>
      <c r="M7" s="609"/>
      <c r="N7" s="609"/>
      <c r="O7" s="609"/>
      <c r="P7" s="609"/>
      <c r="Q7" s="609"/>
      <c r="R7" s="609"/>
      <c r="S7" s="609"/>
      <c r="T7" s="609"/>
      <c r="U7" s="609"/>
      <c r="V7" s="609"/>
      <c r="W7" s="609"/>
      <c r="X7" s="609"/>
      <c r="Y7" s="609"/>
      <c r="Z7" s="609"/>
      <c r="AA7" s="609"/>
      <c r="AB7" s="609"/>
      <c r="AC7" s="609"/>
      <c r="AD7" s="609"/>
      <c r="AE7" s="609"/>
      <c r="AF7" s="609"/>
      <c r="AG7" s="609"/>
      <c r="AH7" s="609"/>
      <c r="AI7" s="610"/>
      <c r="AJ7" s="616" t="s">
        <v>180</v>
      </c>
      <c r="AK7" s="617"/>
      <c r="AL7" s="619" t="s">
        <v>181</v>
      </c>
      <c r="AM7" s="619"/>
      <c r="AN7" s="619"/>
      <c r="AO7" s="619"/>
      <c r="AP7" s="619"/>
      <c r="AQ7" s="619"/>
      <c r="AR7" s="619"/>
      <c r="AS7" s="619"/>
      <c r="AT7" s="619"/>
      <c r="AU7" s="619"/>
      <c r="AV7" s="619"/>
      <c r="AW7" s="619"/>
      <c r="AX7" s="619"/>
      <c r="AY7" s="619"/>
      <c r="AZ7" s="619"/>
      <c r="BA7" s="619"/>
      <c r="BB7" s="619"/>
      <c r="BC7" s="619"/>
      <c r="BD7" s="619"/>
      <c r="BE7" s="619"/>
      <c r="BF7" s="619"/>
      <c r="BG7" s="619"/>
      <c r="BH7" s="619"/>
      <c r="BI7" s="619"/>
      <c r="BJ7" s="619"/>
      <c r="BK7" s="619"/>
      <c r="BL7" s="619"/>
      <c r="BM7" s="619"/>
      <c r="BN7" s="619"/>
      <c r="BO7" s="619"/>
      <c r="BP7" s="619"/>
      <c r="BQ7" s="619"/>
      <c r="BR7" s="620"/>
    </row>
    <row r="8" spans="1:77" ht="15.95" customHeight="1" x14ac:dyDescent="0.15">
      <c r="A8" s="705"/>
      <c r="B8" s="706"/>
      <c r="C8" s="706"/>
      <c r="D8" s="707"/>
      <c r="E8" s="717" t="s">
        <v>182</v>
      </c>
      <c r="F8" s="718"/>
      <c r="G8" s="718"/>
      <c r="H8" s="718"/>
      <c r="I8" s="719"/>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04"/>
      <c r="AI8" s="605"/>
      <c r="AJ8" s="618"/>
      <c r="AK8" s="617"/>
      <c r="AL8" s="619"/>
      <c r="AM8" s="619"/>
      <c r="AN8" s="619"/>
      <c r="AO8" s="619"/>
      <c r="AP8" s="619"/>
      <c r="AQ8" s="619"/>
      <c r="AR8" s="619"/>
      <c r="AS8" s="619"/>
      <c r="AT8" s="619"/>
      <c r="AU8" s="619"/>
      <c r="AV8" s="619"/>
      <c r="AW8" s="619"/>
      <c r="AX8" s="619"/>
      <c r="AY8" s="619"/>
      <c r="AZ8" s="619"/>
      <c r="BA8" s="619"/>
      <c r="BB8" s="619"/>
      <c r="BC8" s="619"/>
      <c r="BD8" s="619"/>
      <c r="BE8" s="619"/>
      <c r="BF8" s="619"/>
      <c r="BG8" s="619"/>
      <c r="BH8" s="619"/>
      <c r="BI8" s="619"/>
      <c r="BJ8" s="619"/>
      <c r="BK8" s="619"/>
      <c r="BL8" s="619"/>
      <c r="BM8" s="619"/>
      <c r="BN8" s="619"/>
      <c r="BO8" s="619"/>
      <c r="BP8" s="619"/>
      <c r="BQ8" s="619"/>
      <c r="BR8" s="620"/>
    </row>
    <row r="9" spans="1:77" ht="15.95" customHeight="1" x14ac:dyDescent="0.15">
      <c r="A9" s="705"/>
      <c r="B9" s="706"/>
      <c r="C9" s="706"/>
      <c r="D9" s="707"/>
      <c r="E9" s="714"/>
      <c r="F9" s="715"/>
      <c r="G9" s="715"/>
      <c r="H9" s="715"/>
      <c r="I9" s="71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7"/>
      <c r="AJ9" s="618"/>
      <c r="AK9" s="617"/>
      <c r="AL9" s="619"/>
      <c r="AM9" s="619"/>
      <c r="AN9" s="619"/>
      <c r="AO9" s="619"/>
      <c r="AP9" s="619"/>
      <c r="AQ9" s="619"/>
      <c r="AR9" s="619"/>
      <c r="AS9" s="619"/>
      <c r="AT9" s="619"/>
      <c r="AU9" s="619"/>
      <c r="AV9" s="619"/>
      <c r="AW9" s="619"/>
      <c r="AX9" s="619"/>
      <c r="AY9" s="619"/>
      <c r="AZ9" s="619"/>
      <c r="BA9" s="619"/>
      <c r="BB9" s="619"/>
      <c r="BC9" s="619"/>
      <c r="BD9" s="619"/>
      <c r="BE9" s="619"/>
      <c r="BF9" s="619"/>
      <c r="BG9" s="619"/>
      <c r="BH9" s="619"/>
      <c r="BI9" s="619"/>
      <c r="BJ9" s="619"/>
      <c r="BK9" s="619"/>
      <c r="BL9" s="619"/>
      <c r="BM9" s="619"/>
      <c r="BN9" s="619"/>
      <c r="BO9" s="619"/>
      <c r="BP9" s="619"/>
      <c r="BQ9" s="619"/>
      <c r="BR9" s="620"/>
    </row>
    <row r="10" spans="1:77" ht="15.95" customHeight="1" x14ac:dyDescent="0.15">
      <c r="A10" s="705"/>
      <c r="B10" s="706"/>
      <c r="C10" s="706"/>
      <c r="D10" s="707"/>
      <c r="E10" s="720" t="s">
        <v>183</v>
      </c>
      <c r="F10" s="706"/>
      <c r="G10" s="706"/>
      <c r="H10" s="706"/>
      <c r="I10" s="707"/>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5"/>
      <c r="AJ10" s="618" t="s">
        <v>184</v>
      </c>
      <c r="AK10" s="617"/>
      <c r="AL10" s="619" t="s">
        <v>185</v>
      </c>
      <c r="AM10" s="614"/>
      <c r="AN10" s="614"/>
      <c r="AO10" s="614"/>
      <c r="AP10" s="614"/>
      <c r="AQ10" s="614"/>
      <c r="AR10" s="614"/>
      <c r="AS10" s="614"/>
      <c r="AT10" s="614"/>
      <c r="AU10" s="614"/>
      <c r="AV10" s="614"/>
      <c r="AW10" s="614"/>
      <c r="AX10" s="614"/>
      <c r="AY10" s="614"/>
      <c r="AZ10" s="614"/>
      <c r="BA10" s="614"/>
      <c r="BB10" s="614"/>
      <c r="BC10" s="614"/>
      <c r="BD10" s="614"/>
      <c r="BE10" s="614"/>
      <c r="BF10" s="614"/>
      <c r="BG10" s="614"/>
      <c r="BH10" s="614"/>
      <c r="BI10" s="614"/>
      <c r="BJ10" s="614"/>
      <c r="BK10" s="614"/>
      <c r="BL10" s="614"/>
      <c r="BM10" s="614"/>
      <c r="BN10" s="614"/>
      <c r="BO10" s="614"/>
      <c r="BP10" s="614"/>
      <c r="BQ10" s="614"/>
      <c r="BR10" s="615"/>
    </row>
    <row r="11" spans="1:77" ht="15.95" customHeight="1" thickBot="1" x14ac:dyDescent="0.2">
      <c r="A11" s="708"/>
      <c r="B11" s="709"/>
      <c r="C11" s="709"/>
      <c r="D11" s="710"/>
      <c r="E11" s="721"/>
      <c r="F11" s="709"/>
      <c r="G11" s="709"/>
      <c r="H11" s="709"/>
      <c r="I11" s="710"/>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2"/>
      <c r="AJ11" s="618"/>
      <c r="AK11" s="617"/>
      <c r="AL11" s="614"/>
      <c r="AM11" s="614"/>
      <c r="AN11" s="614"/>
      <c r="AO11" s="614"/>
      <c r="AP11" s="614"/>
      <c r="AQ11" s="614"/>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c r="BO11" s="614"/>
      <c r="BP11" s="614"/>
      <c r="BQ11" s="614"/>
      <c r="BR11" s="615"/>
    </row>
    <row r="12" spans="1:77" ht="15" customHeight="1" thickTop="1" x14ac:dyDescent="0.15">
      <c r="A12" s="106"/>
      <c r="B12" s="107"/>
      <c r="C12" s="107"/>
      <c r="D12" s="107"/>
      <c r="E12" s="107"/>
      <c r="F12" s="107"/>
      <c r="G12" s="624" t="s">
        <v>188</v>
      </c>
      <c r="H12" s="624"/>
      <c r="I12" s="624"/>
      <c r="J12" s="624"/>
      <c r="K12" s="624"/>
      <c r="L12" s="624"/>
      <c r="M12" s="624"/>
      <c r="N12" s="624"/>
      <c r="O12" s="624"/>
      <c r="P12" s="624"/>
      <c r="Q12" s="624"/>
      <c r="R12" s="624"/>
      <c r="S12" s="624"/>
      <c r="T12" s="624"/>
      <c r="U12" s="624"/>
      <c r="V12" s="624"/>
      <c r="W12" s="624"/>
      <c r="X12" s="624"/>
      <c r="Y12" s="624"/>
      <c r="Z12" s="624"/>
      <c r="AA12" s="624"/>
      <c r="AB12" s="624"/>
      <c r="AC12" s="624"/>
      <c r="AD12" s="52"/>
      <c r="AE12" s="52"/>
      <c r="AF12" s="52"/>
      <c r="AG12" s="52"/>
      <c r="AH12" s="52"/>
      <c r="AI12" s="53"/>
      <c r="AJ12" s="623" t="s">
        <v>189</v>
      </c>
      <c r="AK12" s="624"/>
      <c r="AL12" s="624"/>
      <c r="AM12" s="624"/>
      <c r="AN12" s="624"/>
      <c r="AO12" s="624"/>
      <c r="AP12" s="624"/>
      <c r="AQ12" s="624"/>
      <c r="AR12" s="624"/>
      <c r="AS12" s="624"/>
      <c r="AT12" s="624"/>
      <c r="AU12" s="624"/>
      <c r="AV12" s="624"/>
      <c r="AW12" s="624"/>
      <c r="AX12" s="624"/>
      <c r="AY12" s="624"/>
      <c r="AZ12" s="624"/>
      <c r="BA12" s="624"/>
      <c r="BB12" s="624"/>
      <c r="BC12" s="624"/>
      <c r="BD12" s="624"/>
      <c r="BE12" s="624"/>
      <c r="BF12" s="624"/>
      <c r="BG12" s="624"/>
      <c r="BH12" s="624"/>
      <c r="BI12" s="624"/>
      <c r="BJ12" s="624"/>
      <c r="BK12" s="624"/>
      <c r="BL12" s="624"/>
      <c r="BM12" s="624"/>
      <c r="BN12" s="624"/>
      <c r="BO12" s="624"/>
      <c r="BP12" s="624"/>
      <c r="BQ12" s="624"/>
      <c r="BR12" s="625"/>
      <c r="BS12" s="45"/>
    </row>
    <row r="13" spans="1:77" ht="15" customHeight="1" x14ac:dyDescent="0.15">
      <c r="A13" s="108"/>
      <c r="B13" s="109"/>
      <c r="C13" s="109"/>
      <c r="D13" s="109"/>
      <c r="E13" s="109"/>
      <c r="F13" s="109"/>
      <c r="G13" s="627"/>
      <c r="H13" s="627"/>
      <c r="I13" s="627"/>
      <c r="J13" s="627"/>
      <c r="K13" s="627"/>
      <c r="L13" s="627"/>
      <c r="M13" s="627"/>
      <c r="N13" s="627"/>
      <c r="O13" s="627"/>
      <c r="P13" s="627"/>
      <c r="Q13" s="627"/>
      <c r="R13" s="627"/>
      <c r="S13" s="627"/>
      <c r="T13" s="627"/>
      <c r="U13" s="627"/>
      <c r="V13" s="627"/>
      <c r="W13" s="627"/>
      <c r="X13" s="627"/>
      <c r="Y13" s="627"/>
      <c r="Z13" s="627"/>
      <c r="AA13" s="627"/>
      <c r="AB13" s="627"/>
      <c r="AC13" s="627"/>
      <c r="AD13" s="685" t="s">
        <v>190</v>
      </c>
      <c r="AE13" s="685"/>
      <c r="AF13" s="685"/>
      <c r="AG13" s="629" t="s">
        <v>191</v>
      </c>
      <c r="AH13" s="630"/>
      <c r="AI13" s="632"/>
      <c r="AJ13" s="626"/>
      <c r="AK13" s="627"/>
      <c r="AL13" s="627"/>
      <c r="AM13" s="627"/>
      <c r="AN13" s="627"/>
      <c r="AO13" s="627"/>
      <c r="AP13" s="627"/>
      <c r="AQ13" s="627"/>
      <c r="AR13" s="627"/>
      <c r="AS13" s="627"/>
      <c r="AT13" s="627"/>
      <c r="AU13" s="627"/>
      <c r="AV13" s="627"/>
      <c r="AW13" s="627"/>
      <c r="AX13" s="627"/>
      <c r="AY13" s="627"/>
      <c r="AZ13" s="627"/>
      <c r="BA13" s="627"/>
      <c r="BB13" s="627"/>
      <c r="BC13" s="627"/>
      <c r="BD13" s="627"/>
      <c r="BE13" s="627"/>
      <c r="BF13" s="627"/>
      <c r="BG13" s="627"/>
      <c r="BH13" s="627"/>
      <c r="BI13" s="627"/>
      <c r="BJ13" s="627"/>
      <c r="BK13" s="627"/>
      <c r="BL13" s="627"/>
      <c r="BM13" s="627"/>
      <c r="BN13" s="627"/>
      <c r="BO13" s="627"/>
      <c r="BP13" s="627"/>
      <c r="BQ13" s="627"/>
      <c r="BR13" s="628"/>
      <c r="BS13" s="45"/>
      <c r="BU13" s="54"/>
      <c r="BV13" s="54"/>
      <c r="BW13" s="54"/>
      <c r="BX13" s="54"/>
      <c r="BY13" s="54"/>
    </row>
    <row r="14" spans="1:77" ht="22.5" customHeight="1" x14ac:dyDescent="0.15">
      <c r="A14" s="722" t="s">
        <v>26</v>
      </c>
      <c r="B14" s="681"/>
      <c r="C14" s="681"/>
      <c r="D14" s="681"/>
      <c r="E14" s="213" t="s">
        <v>192</v>
      </c>
      <c r="F14" s="56" t="s">
        <v>193</v>
      </c>
      <c r="G14" s="56"/>
      <c r="H14" s="55"/>
      <c r="I14" s="55"/>
      <c r="J14" s="55"/>
      <c r="K14" s="55"/>
      <c r="L14" s="55"/>
      <c r="M14" s="55"/>
      <c r="N14" s="55"/>
      <c r="O14" s="55"/>
      <c r="P14" s="55"/>
      <c r="Q14" s="55"/>
      <c r="R14" s="55"/>
      <c r="S14" s="55"/>
      <c r="T14" s="55"/>
      <c r="U14" s="55"/>
      <c r="V14" s="55"/>
      <c r="W14" s="55"/>
      <c r="X14" s="55"/>
      <c r="Y14" s="55"/>
      <c r="Z14" s="55"/>
      <c r="AA14" s="55"/>
      <c r="AB14" s="55"/>
      <c r="AC14" s="55"/>
      <c r="AD14" s="629"/>
      <c r="AE14" s="630"/>
      <c r="AF14" s="631"/>
      <c r="AG14" s="629"/>
      <c r="AH14" s="630"/>
      <c r="AI14" s="632"/>
      <c r="AJ14" s="683" t="s">
        <v>176</v>
      </c>
      <c r="AK14" s="684"/>
      <c r="AL14" s="612" t="s">
        <v>194</v>
      </c>
      <c r="AM14" s="612"/>
      <c r="AN14" s="612"/>
      <c r="AO14" s="612"/>
      <c r="AP14" s="612"/>
      <c r="AQ14" s="612"/>
      <c r="AR14" s="612"/>
      <c r="AS14" s="612"/>
      <c r="AT14" s="612"/>
      <c r="AU14" s="612"/>
      <c r="AV14" s="612"/>
      <c r="AW14" s="612"/>
      <c r="AX14" s="612"/>
      <c r="AY14" s="612"/>
      <c r="AZ14" s="612"/>
      <c r="BA14" s="612"/>
      <c r="BB14" s="612"/>
      <c r="BC14" s="612"/>
      <c r="BD14" s="612"/>
      <c r="BE14" s="612"/>
      <c r="BF14" s="612"/>
      <c r="BG14" s="612"/>
      <c r="BH14" s="612"/>
      <c r="BI14" s="612"/>
      <c r="BJ14" s="612"/>
      <c r="BK14" s="612"/>
      <c r="BL14" s="612"/>
      <c r="BM14" s="612"/>
      <c r="BN14" s="612"/>
      <c r="BO14" s="612"/>
      <c r="BP14" s="612"/>
      <c r="BQ14" s="612"/>
      <c r="BR14" s="613"/>
      <c r="BS14" s="44"/>
      <c r="BW14" s="54"/>
      <c r="BX14" s="54"/>
      <c r="BY14" s="54"/>
    </row>
    <row r="15" spans="1:77" ht="22.5" customHeight="1" x14ac:dyDescent="0.15">
      <c r="A15" s="723"/>
      <c r="B15" s="691"/>
      <c r="C15" s="691"/>
      <c r="D15" s="691"/>
      <c r="E15" s="213" t="s">
        <v>195</v>
      </c>
      <c r="F15" s="56" t="s">
        <v>196</v>
      </c>
      <c r="G15" s="56"/>
      <c r="H15" s="55"/>
      <c r="I15" s="55"/>
      <c r="J15" s="55"/>
      <c r="K15" s="55"/>
      <c r="L15" s="55"/>
      <c r="M15" s="55"/>
      <c r="N15" s="55"/>
      <c r="O15" s="55"/>
      <c r="P15" s="55"/>
      <c r="Q15" s="55"/>
      <c r="R15" s="55"/>
      <c r="S15" s="55"/>
      <c r="T15" s="55"/>
      <c r="U15" s="55"/>
      <c r="V15" s="55"/>
      <c r="W15" s="55"/>
      <c r="X15" s="55"/>
      <c r="Y15" s="55"/>
      <c r="Z15" s="55"/>
      <c r="AA15" s="55"/>
      <c r="AB15" s="55"/>
      <c r="AC15" s="55"/>
      <c r="AD15" s="629"/>
      <c r="AE15" s="630"/>
      <c r="AF15" s="631"/>
      <c r="AG15" s="629"/>
      <c r="AH15" s="630"/>
      <c r="AI15" s="632"/>
      <c r="AJ15" s="618"/>
      <c r="AK15" s="617"/>
      <c r="AL15" s="614"/>
      <c r="AM15" s="614"/>
      <c r="AN15" s="614"/>
      <c r="AO15" s="614"/>
      <c r="AP15" s="614"/>
      <c r="AQ15" s="614"/>
      <c r="AR15" s="614"/>
      <c r="AS15" s="614"/>
      <c r="AT15" s="614"/>
      <c r="AU15" s="614"/>
      <c r="AV15" s="614"/>
      <c r="AW15" s="614"/>
      <c r="AX15" s="614"/>
      <c r="AY15" s="614"/>
      <c r="AZ15" s="614"/>
      <c r="BA15" s="614"/>
      <c r="BB15" s="614"/>
      <c r="BC15" s="614"/>
      <c r="BD15" s="614"/>
      <c r="BE15" s="614"/>
      <c r="BF15" s="614"/>
      <c r="BG15" s="614"/>
      <c r="BH15" s="614"/>
      <c r="BI15" s="614"/>
      <c r="BJ15" s="614"/>
      <c r="BK15" s="614"/>
      <c r="BL15" s="614"/>
      <c r="BM15" s="614"/>
      <c r="BN15" s="614"/>
      <c r="BO15" s="614"/>
      <c r="BP15" s="614"/>
      <c r="BQ15" s="614"/>
      <c r="BR15" s="615"/>
      <c r="BS15" s="44"/>
      <c r="BW15" s="54"/>
      <c r="BX15" s="54"/>
      <c r="BY15" s="54"/>
    </row>
    <row r="16" spans="1:77" ht="22.5" customHeight="1" x14ac:dyDescent="0.15">
      <c r="A16" s="723"/>
      <c r="B16" s="691"/>
      <c r="C16" s="691"/>
      <c r="D16" s="691"/>
      <c r="E16" s="213" t="s">
        <v>197</v>
      </c>
      <c r="F16" s="56" t="s">
        <v>198</v>
      </c>
      <c r="G16" s="56"/>
      <c r="H16" s="55"/>
      <c r="I16" s="55"/>
      <c r="J16" s="55"/>
      <c r="K16" s="55"/>
      <c r="L16" s="55"/>
      <c r="M16" s="55"/>
      <c r="N16" s="55"/>
      <c r="O16" s="55"/>
      <c r="P16" s="55"/>
      <c r="Q16" s="55"/>
      <c r="R16" s="55"/>
      <c r="S16" s="55"/>
      <c r="T16" s="55"/>
      <c r="U16" s="55"/>
      <c r="V16" s="55"/>
      <c r="W16" s="55"/>
      <c r="X16" s="55"/>
      <c r="Y16" s="55"/>
      <c r="Z16" s="55"/>
      <c r="AA16" s="55"/>
      <c r="AB16" s="55"/>
      <c r="AC16" s="55"/>
      <c r="AD16" s="629"/>
      <c r="AE16" s="630"/>
      <c r="AF16" s="631"/>
      <c r="AG16" s="686"/>
      <c r="AH16" s="687"/>
      <c r="AI16" s="688"/>
      <c r="AJ16" s="618" t="s">
        <v>199</v>
      </c>
      <c r="AK16" s="617"/>
      <c r="AL16" s="619" t="s">
        <v>200</v>
      </c>
      <c r="AM16" s="614"/>
      <c r="AN16" s="614"/>
      <c r="AO16" s="614"/>
      <c r="AP16" s="614"/>
      <c r="AQ16" s="614"/>
      <c r="AR16" s="614"/>
      <c r="AS16" s="614"/>
      <c r="AT16" s="614"/>
      <c r="AU16" s="614"/>
      <c r="AV16" s="614"/>
      <c r="AW16" s="614"/>
      <c r="AX16" s="614"/>
      <c r="AY16" s="614"/>
      <c r="AZ16" s="614"/>
      <c r="BA16" s="614"/>
      <c r="BB16" s="614"/>
      <c r="BC16" s="614"/>
      <c r="BD16" s="614"/>
      <c r="BE16" s="614"/>
      <c r="BF16" s="614"/>
      <c r="BG16" s="614"/>
      <c r="BH16" s="614"/>
      <c r="BI16" s="614"/>
      <c r="BJ16" s="614"/>
      <c r="BK16" s="614"/>
      <c r="BL16" s="614"/>
      <c r="BM16" s="614"/>
      <c r="BN16" s="614"/>
      <c r="BO16" s="614"/>
      <c r="BP16" s="614"/>
      <c r="BQ16" s="614"/>
      <c r="BR16" s="615"/>
      <c r="BW16" s="54"/>
      <c r="BX16" s="54"/>
      <c r="BY16" s="54"/>
    </row>
    <row r="17" spans="1:77" ht="22.5" customHeight="1" x14ac:dyDescent="0.15">
      <c r="A17" s="723"/>
      <c r="B17" s="691"/>
      <c r="C17" s="691"/>
      <c r="D17" s="691"/>
      <c r="E17" s="213" t="s">
        <v>201</v>
      </c>
      <c r="F17" s="56" t="s">
        <v>202</v>
      </c>
      <c r="G17" s="56"/>
      <c r="H17" s="57"/>
      <c r="I17" s="57"/>
      <c r="J17" s="57"/>
      <c r="K17" s="57"/>
      <c r="L17" s="57"/>
      <c r="M17" s="214"/>
      <c r="N17" s="214"/>
      <c r="O17" s="214"/>
      <c r="P17" s="214"/>
      <c r="Q17" s="214"/>
      <c r="R17" s="214"/>
      <c r="S17" s="214"/>
      <c r="T17" s="214"/>
      <c r="U17" s="214"/>
      <c r="V17" s="214"/>
      <c r="W17" s="214"/>
      <c r="X17" s="214"/>
      <c r="Y17" s="214"/>
      <c r="Z17" s="214"/>
      <c r="AA17" s="214"/>
      <c r="AB17" s="214"/>
      <c r="AC17" s="214"/>
      <c r="AD17" s="629"/>
      <c r="AE17" s="630"/>
      <c r="AF17" s="631"/>
      <c r="AG17" s="629"/>
      <c r="AH17" s="630"/>
      <c r="AI17" s="632"/>
      <c r="AJ17" s="618"/>
      <c r="AK17" s="617"/>
      <c r="AL17" s="614"/>
      <c r="AM17" s="614"/>
      <c r="AN17" s="614"/>
      <c r="AO17" s="614"/>
      <c r="AP17" s="614"/>
      <c r="AQ17" s="614"/>
      <c r="AR17" s="614"/>
      <c r="AS17" s="614"/>
      <c r="AT17" s="614"/>
      <c r="AU17" s="614"/>
      <c r="AV17" s="614"/>
      <c r="AW17" s="614"/>
      <c r="AX17" s="614"/>
      <c r="AY17" s="614"/>
      <c r="AZ17" s="614"/>
      <c r="BA17" s="614"/>
      <c r="BB17" s="614"/>
      <c r="BC17" s="614"/>
      <c r="BD17" s="614"/>
      <c r="BE17" s="614"/>
      <c r="BF17" s="614"/>
      <c r="BG17" s="614"/>
      <c r="BH17" s="614"/>
      <c r="BI17" s="614"/>
      <c r="BJ17" s="614"/>
      <c r="BK17" s="614"/>
      <c r="BL17" s="614"/>
      <c r="BM17" s="614"/>
      <c r="BN17" s="614"/>
      <c r="BO17" s="614"/>
      <c r="BP17" s="614"/>
      <c r="BQ17" s="614"/>
      <c r="BR17" s="615"/>
      <c r="BW17" s="54"/>
      <c r="BX17" s="54"/>
      <c r="BY17" s="54"/>
    </row>
    <row r="18" spans="1:77" ht="22.5" customHeight="1" x14ac:dyDescent="0.15">
      <c r="A18" s="723"/>
      <c r="B18" s="691"/>
      <c r="C18" s="691"/>
      <c r="D18" s="691"/>
      <c r="E18" s="213" t="s">
        <v>203</v>
      </c>
      <c r="F18" s="56" t="s">
        <v>204</v>
      </c>
      <c r="G18" s="56"/>
      <c r="H18" s="57"/>
      <c r="I18" s="57"/>
      <c r="J18" s="57"/>
      <c r="K18" s="57"/>
      <c r="L18" s="57"/>
      <c r="M18" s="214"/>
      <c r="N18" s="214"/>
      <c r="O18" s="214"/>
      <c r="P18" s="214"/>
      <c r="Q18" s="214"/>
      <c r="R18" s="214"/>
      <c r="S18" s="214"/>
      <c r="T18" s="214"/>
      <c r="U18" s="214"/>
      <c r="V18" s="214"/>
      <c r="W18" s="214"/>
      <c r="X18" s="214"/>
      <c r="Y18" s="214"/>
      <c r="Z18" s="214"/>
      <c r="AA18" s="214"/>
      <c r="AB18" s="214"/>
      <c r="AC18" s="214"/>
      <c r="AD18" s="629"/>
      <c r="AE18" s="630"/>
      <c r="AF18" s="631"/>
      <c r="AG18" s="629"/>
      <c r="AH18" s="630"/>
      <c r="AI18" s="632"/>
      <c r="AJ18" s="58"/>
      <c r="AK18" s="51"/>
      <c r="AL18" s="45"/>
      <c r="BR18" s="59"/>
      <c r="BW18" s="54"/>
      <c r="BX18" s="54"/>
      <c r="BY18" s="54"/>
    </row>
    <row r="19" spans="1:77" ht="22.5" customHeight="1" x14ac:dyDescent="0.15">
      <c r="A19" s="723"/>
      <c r="B19" s="691"/>
      <c r="C19" s="691"/>
      <c r="D19" s="691"/>
      <c r="E19" s="213" t="s">
        <v>205</v>
      </c>
      <c r="F19" s="56" t="s">
        <v>206</v>
      </c>
      <c r="G19" s="56"/>
      <c r="H19" s="57"/>
      <c r="I19" s="57"/>
      <c r="J19" s="57"/>
      <c r="K19" s="57"/>
      <c r="L19" s="57"/>
      <c r="M19" s="214"/>
      <c r="N19" s="214"/>
      <c r="O19" s="214"/>
      <c r="P19" s="214"/>
      <c r="Q19" s="214"/>
      <c r="R19" s="214"/>
      <c r="S19" s="214"/>
      <c r="T19" s="214"/>
      <c r="U19" s="214"/>
      <c r="V19" s="214"/>
      <c r="W19" s="214"/>
      <c r="X19" s="214"/>
      <c r="Y19" s="214"/>
      <c r="Z19" s="214"/>
      <c r="AA19" s="214"/>
      <c r="AB19" s="214"/>
      <c r="AC19" s="214"/>
      <c r="AD19" s="629"/>
      <c r="AE19" s="630"/>
      <c r="AF19" s="631"/>
      <c r="AG19" s="629"/>
      <c r="AH19" s="630"/>
      <c r="AI19" s="632"/>
      <c r="AJ19" s="58"/>
      <c r="AK19" s="51"/>
      <c r="AL19" s="45"/>
      <c r="BR19" s="59"/>
      <c r="BW19" s="54"/>
      <c r="BX19" s="54"/>
      <c r="BY19" s="54"/>
    </row>
    <row r="20" spans="1:77" ht="22.5" customHeight="1" x14ac:dyDescent="0.15">
      <c r="A20" s="723"/>
      <c r="B20" s="691"/>
      <c r="C20" s="691"/>
      <c r="D20" s="691"/>
      <c r="E20" s="680" t="s">
        <v>207</v>
      </c>
      <c r="F20" s="55" t="s">
        <v>208</v>
      </c>
      <c r="G20" s="55"/>
      <c r="H20" s="57"/>
      <c r="I20" s="57"/>
      <c r="J20" s="57"/>
      <c r="K20" s="57"/>
      <c r="L20" s="57"/>
      <c r="M20" s="214"/>
      <c r="N20" s="214"/>
      <c r="O20" s="214"/>
      <c r="P20" s="214"/>
      <c r="Q20" s="214"/>
      <c r="R20" s="214"/>
      <c r="S20" s="214"/>
      <c r="T20" s="214"/>
      <c r="U20" s="214"/>
      <c r="V20" s="214"/>
      <c r="W20" s="214"/>
      <c r="X20" s="214"/>
      <c r="Y20" s="214"/>
      <c r="Z20" s="214"/>
      <c r="AA20" s="214"/>
      <c r="AB20" s="214"/>
      <c r="AC20" s="214"/>
      <c r="AD20" s="629"/>
      <c r="AE20" s="630"/>
      <c r="AF20" s="631"/>
      <c r="AG20" s="629"/>
      <c r="AH20" s="630"/>
      <c r="AI20" s="632"/>
      <c r="AJ20" s="58"/>
      <c r="AK20" s="51"/>
      <c r="AL20" s="45"/>
      <c r="BR20" s="59"/>
      <c r="BW20" s="54"/>
      <c r="BX20" s="54"/>
      <c r="BY20" s="54"/>
    </row>
    <row r="21" spans="1:77" ht="22.5" customHeight="1" thickBot="1" x14ac:dyDescent="0.2">
      <c r="A21" s="723"/>
      <c r="B21" s="691"/>
      <c r="C21" s="691"/>
      <c r="D21" s="691"/>
      <c r="E21" s="724"/>
      <c r="F21" s="64" t="s">
        <v>209</v>
      </c>
      <c r="G21" s="64"/>
      <c r="H21" s="216"/>
      <c r="I21" s="57"/>
      <c r="J21" s="57"/>
      <c r="K21" s="57"/>
      <c r="L21" s="57"/>
      <c r="M21" s="214"/>
      <c r="N21" s="214"/>
      <c r="O21" s="214"/>
      <c r="P21" s="214"/>
      <c r="Q21" s="214"/>
      <c r="R21" s="214"/>
      <c r="S21" s="214"/>
      <c r="T21" s="214"/>
      <c r="U21" s="214"/>
      <c r="V21" s="214"/>
      <c r="W21" s="214"/>
      <c r="X21" s="214"/>
      <c r="Y21" s="214"/>
      <c r="Z21" s="214"/>
      <c r="AA21" s="214"/>
      <c r="AB21" s="214"/>
      <c r="AC21" s="214"/>
      <c r="AD21" s="680"/>
      <c r="AE21" s="681"/>
      <c r="AF21" s="682"/>
      <c r="AG21" s="629"/>
      <c r="AH21" s="630"/>
      <c r="AI21" s="632"/>
      <c r="AJ21" s="61"/>
      <c r="AK21" s="62"/>
      <c r="AL21" s="63"/>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5"/>
      <c r="BW21" s="54"/>
      <c r="BX21" s="54"/>
      <c r="BY21" s="54"/>
    </row>
    <row r="22" spans="1:77" ht="15" customHeight="1" thickTop="1" thickBot="1" x14ac:dyDescent="0.2">
      <c r="A22" s="650" t="s">
        <v>210</v>
      </c>
      <c r="B22" s="651"/>
      <c r="C22" s="651"/>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2"/>
      <c r="AJ22" s="633" t="s">
        <v>211</v>
      </c>
      <c r="AK22" s="634"/>
      <c r="AL22" s="634"/>
      <c r="AM22" s="634"/>
      <c r="AN22" s="634"/>
      <c r="AO22" s="634"/>
      <c r="AP22" s="634"/>
      <c r="AQ22" s="634"/>
      <c r="AR22" s="634"/>
      <c r="AS22" s="634"/>
      <c r="AT22" s="634"/>
      <c r="AU22" s="634"/>
      <c r="AV22" s="634"/>
      <c r="AW22" s="634"/>
      <c r="AX22" s="634"/>
      <c r="AY22" s="634"/>
      <c r="AZ22" s="634"/>
      <c r="BA22" s="634"/>
      <c r="BB22" s="634"/>
      <c r="BC22" s="634"/>
      <c r="BD22" s="634"/>
      <c r="BE22" s="634"/>
      <c r="BF22" s="634"/>
      <c r="BG22" s="634"/>
      <c r="BH22" s="634"/>
      <c r="BI22" s="634"/>
      <c r="BJ22" s="634"/>
      <c r="BK22" s="634"/>
      <c r="BL22" s="634"/>
      <c r="BM22" s="634"/>
      <c r="BN22" s="634"/>
      <c r="BO22" s="634"/>
      <c r="BP22" s="634"/>
      <c r="BQ22" s="634"/>
      <c r="BR22" s="635"/>
    </row>
    <row r="23" spans="1:77" ht="15" customHeight="1" thickTop="1" x14ac:dyDescent="0.15">
      <c r="A23" s="653"/>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5"/>
      <c r="AJ23" s="636"/>
      <c r="AK23" s="637"/>
      <c r="AL23" s="637"/>
      <c r="AM23" s="637"/>
      <c r="AN23" s="637"/>
      <c r="AO23" s="637"/>
      <c r="AP23" s="637"/>
      <c r="AQ23" s="637"/>
      <c r="AR23" s="637"/>
      <c r="AS23" s="637"/>
      <c r="AT23" s="637"/>
      <c r="AU23" s="637"/>
      <c r="AV23" s="637"/>
      <c r="AW23" s="637"/>
      <c r="AX23" s="637"/>
      <c r="AY23" s="637"/>
      <c r="AZ23" s="637"/>
      <c r="BA23" s="637"/>
      <c r="BB23" s="637"/>
      <c r="BC23" s="637"/>
      <c r="BD23" s="637"/>
      <c r="BE23" s="637"/>
      <c r="BF23" s="637"/>
      <c r="BG23" s="637"/>
      <c r="BH23" s="637"/>
      <c r="BI23" s="637"/>
      <c r="BJ23" s="637"/>
      <c r="BK23" s="637"/>
      <c r="BL23" s="637"/>
      <c r="BM23" s="637"/>
      <c r="BN23" s="637"/>
      <c r="BO23" s="637"/>
      <c r="BP23" s="637"/>
      <c r="BQ23" s="637"/>
      <c r="BR23" s="638"/>
    </row>
    <row r="24" spans="1:77" ht="20.45" customHeight="1" x14ac:dyDescent="0.15">
      <c r="A24" s="702" t="s">
        <v>44</v>
      </c>
      <c r="B24" s="703"/>
      <c r="C24" s="703"/>
      <c r="D24" s="703"/>
      <c r="E24" s="725" t="s">
        <v>186</v>
      </c>
      <c r="F24" s="725"/>
      <c r="G24" s="725"/>
      <c r="H24" s="725"/>
      <c r="I24" s="725"/>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c r="AH24" s="642"/>
      <c r="AI24" s="643"/>
      <c r="AJ24" s="66"/>
      <c r="AK24" s="67"/>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8"/>
    </row>
    <row r="25" spans="1:77" ht="20.45" customHeight="1" x14ac:dyDescent="0.15">
      <c r="A25" s="705"/>
      <c r="B25" s="706"/>
      <c r="C25" s="706"/>
      <c r="D25" s="706"/>
      <c r="E25" s="725" t="s">
        <v>187</v>
      </c>
      <c r="F25" s="725"/>
      <c r="G25" s="725"/>
      <c r="H25" s="725"/>
      <c r="I25" s="725"/>
      <c r="J25" s="644"/>
      <c r="K25" s="644"/>
      <c r="L25" s="644"/>
      <c r="M25" s="644"/>
      <c r="N25" s="644"/>
      <c r="O25" s="644"/>
      <c r="P25" s="644"/>
      <c r="Q25" s="644"/>
      <c r="R25" s="644"/>
      <c r="S25" s="644"/>
      <c r="T25" s="644"/>
      <c r="U25" s="644"/>
      <c r="V25" s="644"/>
      <c r="W25" s="644"/>
      <c r="X25" s="644"/>
      <c r="Y25" s="644"/>
      <c r="Z25" s="644"/>
      <c r="AA25" s="644"/>
      <c r="AB25" s="644"/>
      <c r="AC25" s="644"/>
      <c r="AD25" s="644"/>
      <c r="AE25" s="644"/>
      <c r="AF25" s="644"/>
      <c r="AG25" s="644"/>
      <c r="AH25" s="644"/>
      <c r="AI25" s="645"/>
      <c r="AJ25" s="46"/>
      <c r="AK25" s="69"/>
      <c r="AL25" s="640" t="s">
        <v>212</v>
      </c>
      <c r="AM25" s="640"/>
      <c r="AN25" s="640"/>
      <c r="AO25" s="640"/>
      <c r="AP25" s="640"/>
      <c r="AQ25" s="640"/>
      <c r="AR25" s="640"/>
      <c r="AS25" s="640"/>
      <c r="AT25" s="640"/>
      <c r="AU25" s="640"/>
      <c r="AV25" s="640"/>
      <c r="AW25" s="640"/>
      <c r="AX25" s="640"/>
      <c r="AY25" s="640"/>
      <c r="AZ25" s="640"/>
      <c r="BA25" s="640"/>
      <c r="BB25" s="640"/>
      <c r="BC25" s="640"/>
      <c r="BD25" s="640"/>
      <c r="BE25" s="640"/>
      <c r="BF25" s="640"/>
      <c r="BG25" s="640"/>
      <c r="BH25" s="640"/>
      <c r="BI25" s="640"/>
      <c r="BJ25" s="640"/>
      <c r="BK25" s="640"/>
      <c r="BL25" s="640"/>
      <c r="BM25" s="640"/>
      <c r="BN25" s="640"/>
      <c r="BO25" s="640"/>
      <c r="BP25" s="640"/>
      <c r="BQ25" s="640"/>
      <c r="BR25" s="641"/>
    </row>
    <row r="26" spans="1:77" ht="20.45" customHeight="1" x14ac:dyDescent="0.15">
      <c r="A26" s="705"/>
      <c r="B26" s="706"/>
      <c r="C26" s="706"/>
      <c r="D26" s="706"/>
      <c r="E26" s="725"/>
      <c r="F26" s="725"/>
      <c r="G26" s="725"/>
      <c r="H26" s="725"/>
      <c r="I26" s="725"/>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5"/>
      <c r="AJ26" s="46"/>
      <c r="AK26" s="47"/>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9"/>
    </row>
    <row r="27" spans="1:77" ht="20.45" customHeight="1" x14ac:dyDescent="0.15">
      <c r="A27" s="708"/>
      <c r="B27" s="709"/>
      <c r="C27" s="709"/>
      <c r="D27" s="709"/>
      <c r="E27" s="725"/>
      <c r="F27" s="725"/>
      <c r="G27" s="725"/>
      <c r="H27" s="725"/>
      <c r="I27" s="725"/>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5"/>
      <c r="AJ27" s="70" t="s">
        <v>213</v>
      </c>
      <c r="AK27" s="47"/>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9"/>
    </row>
    <row r="28" spans="1:77" ht="30" customHeight="1" x14ac:dyDescent="0.15">
      <c r="A28" s="702" t="s">
        <v>47</v>
      </c>
      <c r="B28" s="703"/>
      <c r="C28" s="703"/>
      <c r="D28" s="703"/>
      <c r="E28" s="726" t="s">
        <v>299</v>
      </c>
      <c r="F28" s="726"/>
      <c r="G28" s="726"/>
      <c r="H28" s="656" t="s">
        <v>214</v>
      </c>
      <c r="I28" s="656"/>
      <c r="J28" s="656"/>
      <c r="K28" s="656"/>
      <c r="L28" s="656"/>
      <c r="M28" s="656"/>
      <c r="N28" s="656"/>
      <c r="O28" s="656"/>
      <c r="P28" s="656"/>
      <c r="Q28" s="656"/>
      <c r="R28" s="656"/>
      <c r="S28" s="656"/>
      <c r="T28" s="568"/>
      <c r="U28" s="572"/>
      <c r="V28" s="573"/>
      <c r="W28" s="573"/>
      <c r="X28" s="571"/>
      <c r="Y28" s="571"/>
      <c r="Z28" s="571"/>
      <c r="AA28" s="571"/>
      <c r="AB28" s="567"/>
      <c r="AC28" s="568"/>
      <c r="AD28" s="569" t="s">
        <v>215</v>
      </c>
      <c r="AE28" s="569"/>
      <c r="AF28" s="569"/>
      <c r="AG28" s="569"/>
      <c r="AH28" s="569"/>
      <c r="AI28" s="570"/>
      <c r="AJ28" s="616" t="s">
        <v>216</v>
      </c>
      <c r="AK28" s="617"/>
      <c r="AL28" s="619" t="s">
        <v>217</v>
      </c>
      <c r="AM28" s="614"/>
      <c r="AN28" s="614"/>
      <c r="AO28" s="614"/>
      <c r="AP28" s="614"/>
      <c r="AQ28" s="614"/>
      <c r="AR28" s="614"/>
      <c r="AS28" s="614"/>
      <c r="AT28" s="614"/>
      <c r="AU28" s="614"/>
      <c r="AV28" s="614"/>
      <c r="AW28" s="614"/>
      <c r="AX28" s="614"/>
      <c r="AY28" s="614"/>
      <c r="AZ28" s="614"/>
      <c r="BA28" s="614"/>
      <c r="BB28" s="614"/>
      <c r="BC28" s="614"/>
      <c r="BD28" s="614"/>
      <c r="BE28" s="614"/>
      <c r="BF28" s="614"/>
      <c r="BG28" s="614"/>
      <c r="BH28" s="614"/>
      <c r="BI28" s="614"/>
      <c r="BJ28" s="614"/>
      <c r="BK28" s="614"/>
      <c r="BL28" s="614"/>
      <c r="BM28" s="614"/>
      <c r="BN28" s="614"/>
      <c r="BO28" s="614"/>
      <c r="BP28" s="614"/>
      <c r="BQ28" s="614"/>
      <c r="BR28" s="615"/>
    </row>
    <row r="29" spans="1:77" ht="30" customHeight="1" x14ac:dyDescent="0.15">
      <c r="A29" s="708"/>
      <c r="B29" s="709"/>
      <c r="C29" s="709"/>
      <c r="D29" s="709"/>
      <c r="E29" s="727"/>
      <c r="F29" s="727"/>
      <c r="G29" s="727"/>
      <c r="H29" s="657"/>
      <c r="I29" s="657"/>
      <c r="J29" s="657"/>
      <c r="K29" s="657"/>
      <c r="L29" s="657"/>
      <c r="M29" s="657"/>
      <c r="N29" s="657"/>
      <c r="O29" s="657"/>
      <c r="P29" s="657"/>
      <c r="Q29" s="657"/>
      <c r="R29" s="657"/>
      <c r="S29" s="657"/>
      <c r="T29" s="566"/>
      <c r="U29" s="639"/>
      <c r="V29" s="564"/>
      <c r="W29" s="564"/>
      <c r="X29" s="564"/>
      <c r="Y29" s="564"/>
      <c r="Z29" s="564"/>
      <c r="AA29" s="564"/>
      <c r="AB29" s="565"/>
      <c r="AC29" s="566"/>
      <c r="AD29" s="562" t="str">
        <f>IF(COUNTA(T28:AC29)=0,"",ROUNDDOWN(((SUM(T28:AC29)+75))/(COUNTA(T28:AC29)+1),1))</f>
        <v/>
      </c>
      <c r="AE29" s="562"/>
      <c r="AF29" s="562"/>
      <c r="AG29" s="562"/>
      <c r="AH29" s="563"/>
      <c r="AI29" s="71" t="s">
        <v>218</v>
      </c>
      <c r="AJ29" s="618"/>
      <c r="AK29" s="617"/>
      <c r="AL29" s="614"/>
      <c r="AM29" s="614"/>
      <c r="AN29" s="614"/>
      <c r="AO29" s="614"/>
      <c r="AP29" s="614"/>
      <c r="AQ29" s="614"/>
      <c r="AR29" s="614"/>
      <c r="AS29" s="614"/>
      <c r="AT29" s="614"/>
      <c r="AU29" s="614"/>
      <c r="AV29" s="614"/>
      <c r="AW29" s="614"/>
      <c r="AX29" s="614"/>
      <c r="AY29" s="614"/>
      <c r="AZ29" s="614"/>
      <c r="BA29" s="614"/>
      <c r="BB29" s="614"/>
      <c r="BC29" s="614"/>
      <c r="BD29" s="614"/>
      <c r="BE29" s="614"/>
      <c r="BF29" s="614"/>
      <c r="BG29" s="614"/>
      <c r="BH29" s="614"/>
      <c r="BI29" s="614"/>
      <c r="BJ29" s="614"/>
      <c r="BK29" s="614"/>
      <c r="BL29" s="614"/>
      <c r="BM29" s="614"/>
      <c r="BN29" s="614"/>
      <c r="BO29" s="614"/>
      <c r="BP29" s="614"/>
      <c r="BQ29" s="614"/>
      <c r="BR29" s="615"/>
    </row>
    <row r="30" spans="1:77" ht="15" customHeight="1" x14ac:dyDescent="0.15">
      <c r="A30" s="728" t="s">
        <v>219</v>
      </c>
      <c r="B30" s="729"/>
      <c r="C30" s="729"/>
      <c r="D30" s="729"/>
      <c r="E30" s="629" t="s">
        <v>220</v>
      </c>
      <c r="F30" s="630"/>
      <c r="G30" s="630"/>
      <c r="H30" s="630"/>
      <c r="I30" s="630"/>
      <c r="J30" s="630"/>
      <c r="K30" s="630"/>
      <c r="L30" s="630"/>
      <c r="M30" s="630"/>
      <c r="N30" s="630"/>
      <c r="O30" s="630"/>
      <c r="P30" s="630"/>
      <c r="Q30" s="630"/>
      <c r="R30" s="630"/>
      <c r="S30" s="631"/>
      <c r="T30" s="646" t="s">
        <v>221</v>
      </c>
      <c r="U30" s="646"/>
      <c r="V30" s="646"/>
      <c r="W30" s="646"/>
      <c r="X30" s="646"/>
      <c r="Y30" s="646"/>
      <c r="Z30" s="646" t="s">
        <v>222</v>
      </c>
      <c r="AA30" s="648"/>
      <c r="AB30" s="648"/>
      <c r="AC30" s="648"/>
      <c r="AD30" s="649" t="s">
        <v>223</v>
      </c>
      <c r="AE30" s="649"/>
      <c r="AF30" s="658"/>
      <c r="AG30" s="658"/>
      <c r="AH30" s="646" t="s">
        <v>224</v>
      </c>
      <c r="AI30" s="647"/>
      <c r="AJ30" s="72"/>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4"/>
    </row>
    <row r="31" spans="1:77" ht="15" customHeight="1" x14ac:dyDescent="0.15">
      <c r="A31" s="730"/>
      <c r="B31" s="731"/>
      <c r="C31" s="731"/>
      <c r="D31" s="731"/>
      <c r="E31" s="629"/>
      <c r="F31" s="630"/>
      <c r="G31" s="630"/>
      <c r="H31" s="630"/>
      <c r="I31" s="630"/>
      <c r="J31" s="630"/>
      <c r="K31" s="630"/>
      <c r="L31" s="630"/>
      <c r="M31" s="630"/>
      <c r="N31" s="630"/>
      <c r="O31" s="630"/>
      <c r="P31" s="630"/>
      <c r="Q31" s="630"/>
      <c r="R31" s="630"/>
      <c r="S31" s="631"/>
      <c r="T31" s="649" t="s">
        <v>225</v>
      </c>
      <c r="U31" s="649"/>
      <c r="V31" s="649"/>
      <c r="W31" s="649" t="s">
        <v>226</v>
      </c>
      <c r="X31" s="649"/>
      <c r="Y31" s="649"/>
      <c r="Z31" s="648"/>
      <c r="AA31" s="648"/>
      <c r="AB31" s="648"/>
      <c r="AC31" s="648"/>
      <c r="AD31" s="658"/>
      <c r="AE31" s="658"/>
      <c r="AF31" s="658"/>
      <c r="AG31" s="658"/>
      <c r="AH31" s="648"/>
      <c r="AI31" s="647"/>
      <c r="AJ31" s="75"/>
      <c r="AK31" s="76"/>
      <c r="AL31" s="77" t="s">
        <v>227</v>
      </c>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9"/>
    </row>
    <row r="32" spans="1:77" ht="15" customHeight="1" x14ac:dyDescent="0.15">
      <c r="A32" s="730"/>
      <c r="B32" s="731"/>
      <c r="C32" s="731"/>
      <c r="D32" s="731"/>
      <c r="E32" s="665"/>
      <c r="F32" s="666"/>
      <c r="G32" s="666"/>
      <c r="H32" s="666"/>
      <c r="I32" s="666"/>
      <c r="J32" s="666"/>
      <c r="K32" s="666"/>
      <c r="L32" s="666"/>
      <c r="M32" s="666"/>
      <c r="N32" s="666"/>
      <c r="O32" s="666"/>
      <c r="P32" s="666"/>
      <c r="Q32" s="666"/>
      <c r="R32" s="666"/>
      <c r="S32" s="667"/>
      <c r="T32" s="577"/>
      <c r="U32" s="578"/>
      <c r="V32" s="579"/>
      <c r="W32" s="577"/>
      <c r="X32" s="578"/>
      <c r="Y32" s="579"/>
      <c r="Z32" s="595"/>
      <c r="AA32" s="596"/>
      <c r="AB32" s="596"/>
      <c r="AC32" s="597"/>
      <c r="AD32" s="580" t="str">
        <f>IF(Z32=0,"",ROUNDDOWN(Z32*W34/T34*IF(AH32=0,1,AH32/100),0))</f>
        <v/>
      </c>
      <c r="AE32" s="581"/>
      <c r="AF32" s="581"/>
      <c r="AG32" s="582"/>
      <c r="AH32" s="589"/>
      <c r="AI32" s="590"/>
      <c r="AJ32" s="80"/>
      <c r="AK32" s="76"/>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9"/>
    </row>
    <row r="33" spans="1:70" ht="15" customHeight="1" x14ac:dyDescent="0.15">
      <c r="A33" s="730"/>
      <c r="B33" s="731"/>
      <c r="C33" s="731"/>
      <c r="D33" s="731"/>
      <c r="E33" s="665"/>
      <c r="F33" s="666"/>
      <c r="G33" s="666"/>
      <c r="H33" s="666"/>
      <c r="I33" s="666"/>
      <c r="J33" s="666"/>
      <c r="K33" s="666"/>
      <c r="L33" s="666"/>
      <c r="M33" s="666"/>
      <c r="N33" s="666"/>
      <c r="O33" s="666"/>
      <c r="P33" s="666"/>
      <c r="Q33" s="666"/>
      <c r="R33" s="666"/>
      <c r="S33" s="667"/>
      <c r="T33" s="81" t="s">
        <v>51</v>
      </c>
      <c r="U33" s="560"/>
      <c r="V33" s="561"/>
      <c r="W33" s="81" t="s">
        <v>51</v>
      </c>
      <c r="X33" s="560"/>
      <c r="Y33" s="561"/>
      <c r="Z33" s="598"/>
      <c r="AA33" s="599"/>
      <c r="AB33" s="599"/>
      <c r="AC33" s="600"/>
      <c r="AD33" s="583"/>
      <c r="AE33" s="584"/>
      <c r="AF33" s="584"/>
      <c r="AG33" s="585"/>
      <c r="AH33" s="591"/>
      <c r="AI33" s="592"/>
      <c r="AJ33" s="75"/>
      <c r="AK33" s="76"/>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9"/>
    </row>
    <row r="34" spans="1:70" ht="15" customHeight="1" x14ac:dyDescent="0.15">
      <c r="A34" s="730"/>
      <c r="B34" s="731"/>
      <c r="C34" s="731"/>
      <c r="D34" s="731"/>
      <c r="E34" s="217"/>
      <c r="F34" s="56"/>
      <c r="G34" s="56"/>
      <c r="H34" s="214" t="s">
        <v>228</v>
      </c>
      <c r="I34" s="214" t="s">
        <v>229</v>
      </c>
      <c r="J34" s="630" t="s">
        <v>230</v>
      </c>
      <c r="K34" s="630"/>
      <c r="L34" s="214" t="s">
        <v>153</v>
      </c>
      <c r="M34" s="214" t="s">
        <v>229</v>
      </c>
      <c r="N34" s="630" t="s">
        <v>231</v>
      </c>
      <c r="O34" s="630"/>
      <c r="P34" s="630"/>
      <c r="Q34" s="630"/>
      <c r="R34" s="630"/>
      <c r="S34" s="215" t="s">
        <v>232</v>
      </c>
      <c r="T34" s="574" t="str">
        <f>IF(U33=0,"",U33-T32+1)</f>
        <v/>
      </c>
      <c r="U34" s="575"/>
      <c r="V34" s="576"/>
      <c r="W34" s="574" t="str">
        <f>IF(X33=0,"",X33-W32+1)</f>
        <v/>
      </c>
      <c r="X34" s="575"/>
      <c r="Y34" s="576"/>
      <c r="Z34" s="601"/>
      <c r="AA34" s="602"/>
      <c r="AB34" s="602"/>
      <c r="AC34" s="603"/>
      <c r="AD34" s="586"/>
      <c r="AE34" s="587"/>
      <c r="AF34" s="587"/>
      <c r="AG34" s="588"/>
      <c r="AH34" s="593"/>
      <c r="AI34" s="594"/>
      <c r="AJ34" s="80"/>
      <c r="AK34" s="76"/>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row>
    <row r="35" spans="1:70" ht="15" customHeight="1" x14ac:dyDescent="0.15">
      <c r="A35" s="730"/>
      <c r="B35" s="731"/>
      <c r="C35" s="731"/>
      <c r="D35" s="731"/>
      <c r="E35" s="665"/>
      <c r="F35" s="666"/>
      <c r="G35" s="666"/>
      <c r="H35" s="666"/>
      <c r="I35" s="666"/>
      <c r="J35" s="666"/>
      <c r="K35" s="666"/>
      <c r="L35" s="666"/>
      <c r="M35" s="666"/>
      <c r="N35" s="666"/>
      <c r="O35" s="666"/>
      <c r="P35" s="666"/>
      <c r="Q35" s="666"/>
      <c r="R35" s="666"/>
      <c r="S35" s="667"/>
      <c r="T35" s="577"/>
      <c r="U35" s="578"/>
      <c r="V35" s="579"/>
      <c r="W35" s="577"/>
      <c r="X35" s="578"/>
      <c r="Y35" s="579"/>
      <c r="Z35" s="595"/>
      <c r="AA35" s="596"/>
      <c r="AB35" s="596"/>
      <c r="AC35" s="597"/>
      <c r="AD35" s="580" t="str">
        <f>IF(Z35=0,"",ROUNDDOWN(Z35*W37/T37*IF(AH35=0,1,AH35/100),0))</f>
        <v/>
      </c>
      <c r="AE35" s="581"/>
      <c r="AF35" s="581"/>
      <c r="AG35" s="582"/>
      <c r="AH35" s="589"/>
      <c r="AI35" s="590"/>
      <c r="AJ35" s="82"/>
      <c r="AK35" s="83"/>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9"/>
    </row>
    <row r="36" spans="1:70" ht="15" customHeight="1" x14ac:dyDescent="0.15">
      <c r="A36" s="730"/>
      <c r="B36" s="731"/>
      <c r="C36" s="731"/>
      <c r="D36" s="731"/>
      <c r="E36" s="665"/>
      <c r="F36" s="666"/>
      <c r="G36" s="666"/>
      <c r="H36" s="666"/>
      <c r="I36" s="666"/>
      <c r="J36" s="666"/>
      <c r="K36" s="666"/>
      <c r="L36" s="666"/>
      <c r="M36" s="666"/>
      <c r="N36" s="666"/>
      <c r="O36" s="666"/>
      <c r="P36" s="666"/>
      <c r="Q36" s="666"/>
      <c r="R36" s="666"/>
      <c r="S36" s="667"/>
      <c r="T36" s="81" t="s">
        <v>51</v>
      </c>
      <c r="U36" s="560"/>
      <c r="V36" s="561"/>
      <c r="W36" s="81" t="s">
        <v>51</v>
      </c>
      <c r="X36" s="560"/>
      <c r="Y36" s="561"/>
      <c r="Z36" s="598"/>
      <c r="AA36" s="599"/>
      <c r="AB36" s="599"/>
      <c r="AC36" s="600"/>
      <c r="AD36" s="583"/>
      <c r="AE36" s="584"/>
      <c r="AF36" s="584"/>
      <c r="AG36" s="585"/>
      <c r="AH36" s="591"/>
      <c r="AI36" s="592"/>
      <c r="AJ36" s="84"/>
      <c r="AK36" s="85"/>
      <c r="AL36" s="77"/>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7"/>
    </row>
    <row r="37" spans="1:70" ht="15" customHeight="1" x14ac:dyDescent="0.15">
      <c r="A37" s="730"/>
      <c r="B37" s="731"/>
      <c r="C37" s="731"/>
      <c r="D37" s="731"/>
      <c r="E37" s="217"/>
      <c r="F37" s="56"/>
      <c r="G37" s="56"/>
      <c r="H37" s="214" t="s">
        <v>228</v>
      </c>
      <c r="I37" s="214" t="s">
        <v>229</v>
      </c>
      <c r="J37" s="630" t="s">
        <v>230</v>
      </c>
      <c r="K37" s="630"/>
      <c r="L37" s="214" t="s">
        <v>153</v>
      </c>
      <c r="M37" s="214" t="s">
        <v>229</v>
      </c>
      <c r="N37" s="630" t="s">
        <v>231</v>
      </c>
      <c r="O37" s="630"/>
      <c r="P37" s="630"/>
      <c r="Q37" s="630"/>
      <c r="R37" s="630"/>
      <c r="S37" s="215" t="s">
        <v>232</v>
      </c>
      <c r="T37" s="574" t="str">
        <f>IF(U36=0,"",U36-T35+1)</f>
        <v/>
      </c>
      <c r="U37" s="575"/>
      <c r="V37" s="576"/>
      <c r="W37" s="574" t="str">
        <f>IF(X36=0,"",X36-W35+1)</f>
        <v/>
      </c>
      <c r="X37" s="575"/>
      <c r="Y37" s="576"/>
      <c r="Z37" s="601"/>
      <c r="AA37" s="602"/>
      <c r="AB37" s="602"/>
      <c r="AC37" s="603"/>
      <c r="AD37" s="586"/>
      <c r="AE37" s="587"/>
      <c r="AF37" s="587"/>
      <c r="AG37" s="588"/>
      <c r="AH37" s="593"/>
      <c r="AI37" s="594"/>
      <c r="AJ37" s="58"/>
      <c r="BR37" s="59"/>
    </row>
    <row r="38" spans="1:70" ht="15" customHeight="1" x14ac:dyDescent="0.15">
      <c r="A38" s="730"/>
      <c r="B38" s="731"/>
      <c r="C38" s="731"/>
      <c r="D38" s="731"/>
      <c r="E38" s="665"/>
      <c r="F38" s="666"/>
      <c r="G38" s="666"/>
      <c r="H38" s="666"/>
      <c r="I38" s="666"/>
      <c r="J38" s="666"/>
      <c r="K38" s="666"/>
      <c r="L38" s="666"/>
      <c r="M38" s="666"/>
      <c r="N38" s="666"/>
      <c r="O38" s="666"/>
      <c r="P38" s="666"/>
      <c r="Q38" s="666"/>
      <c r="R38" s="666"/>
      <c r="S38" s="667"/>
      <c r="T38" s="577"/>
      <c r="U38" s="578"/>
      <c r="V38" s="579"/>
      <c r="W38" s="577"/>
      <c r="X38" s="578"/>
      <c r="Y38" s="579"/>
      <c r="Z38" s="595"/>
      <c r="AA38" s="596"/>
      <c r="AB38" s="596"/>
      <c r="AC38" s="597"/>
      <c r="AD38" s="580" t="str">
        <f>IF(Z38=0,"",ROUNDDOWN(Z38*W40/T40*IF(AH38=0,1,AH38/100),0))</f>
        <v/>
      </c>
      <c r="AE38" s="581"/>
      <c r="AF38" s="581"/>
      <c r="AG38" s="582"/>
      <c r="AH38" s="589"/>
      <c r="AI38" s="590"/>
      <c r="AJ38" s="58"/>
      <c r="BR38" s="59"/>
    </row>
    <row r="39" spans="1:70" ht="15" customHeight="1" x14ac:dyDescent="0.15">
      <c r="A39" s="730"/>
      <c r="B39" s="731"/>
      <c r="C39" s="731"/>
      <c r="D39" s="731"/>
      <c r="E39" s="665"/>
      <c r="F39" s="666"/>
      <c r="G39" s="666"/>
      <c r="H39" s="666"/>
      <c r="I39" s="666"/>
      <c r="J39" s="666"/>
      <c r="K39" s="666"/>
      <c r="L39" s="666"/>
      <c r="M39" s="666"/>
      <c r="N39" s="666"/>
      <c r="O39" s="666"/>
      <c r="P39" s="666"/>
      <c r="Q39" s="666"/>
      <c r="R39" s="666"/>
      <c r="S39" s="667"/>
      <c r="T39" s="81" t="s">
        <v>51</v>
      </c>
      <c r="U39" s="560"/>
      <c r="V39" s="561"/>
      <c r="W39" s="81" t="s">
        <v>51</v>
      </c>
      <c r="X39" s="560"/>
      <c r="Y39" s="561"/>
      <c r="Z39" s="598"/>
      <c r="AA39" s="599"/>
      <c r="AB39" s="599"/>
      <c r="AC39" s="600"/>
      <c r="AD39" s="583"/>
      <c r="AE39" s="584"/>
      <c r="AF39" s="584"/>
      <c r="AG39" s="585"/>
      <c r="AH39" s="591"/>
      <c r="AI39" s="592"/>
      <c r="AJ39" s="58"/>
      <c r="BR39" s="59"/>
    </row>
    <row r="40" spans="1:70" ht="15" customHeight="1" x14ac:dyDescent="0.15">
      <c r="A40" s="730"/>
      <c r="B40" s="731"/>
      <c r="C40" s="731"/>
      <c r="D40" s="731"/>
      <c r="E40" s="217"/>
      <c r="F40" s="56"/>
      <c r="G40" s="56"/>
      <c r="H40" s="214" t="s">
        <v>228</v>
      </c>
      <c r="I40" s="214" t="s">
        <v>229</v>
      </c>
      <c r="J40" s="630" t="s">
        <v>230</v>
      </c>
      <c r="K40" s="630"/>
      <c r="L40" s="214" t="s">
        <v>153</v>
      </c>
      <c r="M40" s="214" t="s">
        <v>229</v>
      </c>
      <c r="N40" s="630" t="s">
        <v>231</v>
      </c>
      <c r="O40" s="630"/>
      <c r="P40" s="630"/>
      <c r="Q40" s="630"/>
      <c r="R40" s="630"/>
      <c r="S40" s="215" t="s">
        <v>232</v>
      </c>
      <c r="T40" s="574" t="str">
        <f>IF(U39=0,"",U39-T38+1)</f>
        <v/>
      </c>
      <c r="U40" s="575"/>
      <c r="V40" s="576"/>
      <c r="W40" s="574" t="str">
        <f>IF(X39=0,"",X39-W38+1)</f>
        <v/>
      </c>
      <c r="X40" s="575"/>
      <c r="Y40" s="576"/>
      <c r="Z40" s="601"/>
      <c r="AA40" s="602"/>
      <c r="AB40" s="602"/>
      <c r="AC40" s="603"/>
      <c r="AD40" s="586"/>
      <c r="AE40" s="587"/>
      <c r="AF40" s="587"/>
      <c r="AG40" s="588"/>
      <c r="AH40" s="593"/>
      <c r="AI40" s="594"/>
      <c r="AJ40" s="50"/>
      <c r="AK40" s="51"/>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7"/>
    </row>
    <row r="41" spans="1:70" ht="15" customHeight="1" x14ac:dyDescent="0.15">
      <c r="A41" s="730"/>
      <c r="B41" s="731"/>
      <c r="C41" s="731"/>
      <c r="D41" s="731"/>
      <c r="E41" s="665"/>
      <c r="F41" s="666"/>
      <c r="G41" s="666"/>
      <c r="H41" s="666"/>
      <c r="I41" s="666"/>
      <c r="J41" s="666"/>
      <c r="K41" s="666"/>
      <c r="L41" s="666"/>
      <c r="M41" s="666"/>
      <c r="N41" s="666"/>
      <c r="O41" s="666"/>
      <c r="P41" s="666"/>
      <c r="Q41" s="666"/>
      <c r="R41" s="666"/>
      <c r="S41" s="667"/>
      <c r="T41" s="577"/>
      <c r="U41" s="578"/>
      <c r="V41" s="579"/>
      <c r="W41" s="577"/>
      <c r="X41" s="578"/>
      <c r="Y41" s="579"/>
      <c r="Z41" s="595"/>
      <c r="AA41" s="596"/>
      <c r="AB41" s="596"/>
      <c r="AC41" s="597"/>
      <c r="AD41" s="580" t="str">
        <f>IF(Z41=0,"",ROUNDDOWN(Z41*W43/T43*IF(AH41=0,1,AH41/100),0))</f>
        <v/>
      </c>
      <c r="AE41" s="581"/>
      <c r="AF41" s="581"/>
      <c r="AG41" s="582"/>
      <c r="AH41" s="589"/>
      <c r="AI41" s="590"/>
      <c r="AJ41" s="46"/>
      <c r="AK41" s="51"/>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9"/>
    </row>
    <row r="42" spans="1:70" ht="15" customHeight="1" x14ac:dyDescent="0.15">
      <c r="A42" s="730"/>
      <c r="B42" s="731"/>
      <c r="C42" s="731"/>
      <c r="D42" s="731"/>
      <c r="E42" s="665"/>
      <c r="F42" s="666"/>
      <c r="G42" s="666"/>
      <c r="H42" s="666"/>
      <c r="I42" s="666"/>
      <c r="J42" s="666"/>
      <c r="K42" s="666"/>
      <c r="L42" s="666"/>
      <c r="M42" s="666"/>
      <c r="N42" s="666"/>
      <c r="O42" s="666"/>
      <c r="P42" s="666"/>
      <c r="Q42" s="666"/>
      <c r="R42" s="666"/>
      <c r="S42" s="667"/>
      <c r="T42" s="81" t="s">
        <v>51</v>
      </c>
      <c r="U42" s="560"/>
      <c r="V42" s="561"/>
      <c r="W42" s="81" t="s">
        <v>51</v>
      </c>
      <c r="X42" s="560"/>
      <c r="Y42" s="561"/>
      <c r="Z42" s="598"/>
      <c r="AA42" s="599"/>
      <c r="AB42" s="599"/>
      <c r="AC42" s="600"/>
      <c r="AD42" s="583"/>
      <c r="AE42" s="584"/>
      <c r="AF42" s="584"/>
      <c r="AG42" s="585"/>
      <c r="AH42" s="591"/>
      <c r="AI42" s="592"/>
      <c r="AJ42" s="84" t="s">
        <v>233</v>
      </c>
      <c r="AK42" s="51"/>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7"/>
    </row>
    <row r="43" spans="1:70" ht="15" customHeight="1" x14ac:dyDescent="0.15">
      <c r="A43" s="730"/>
      <c r="B43" s="731"/>
      <c r="C43" s="731"/>
      <c r="D43" s="731"/>
      <c r="E43" s="217"/>
      <c r="F43" s="56"/>
      <c r="G43" s="56"/>
      <c r="H43" s="214" t="s">
        <v>228</v>
      </c>
      <c r="I43" s="214" t="s">
        <v>229</v>
      </c>
      <c r="J43" s="630" t="s">
        <v>230</v>
      </c>
      <c r="K43" s="630"/>
      <c r="L43" s="214" t="s">
        <v>153</v>
      </c>
      <c r="M43" s="214" t="s">
        <v>229</v>
      </c>
      <c r="N43" s="630" t="s">
        <v>231</v>
      </c>
      <c r="O43" s="630"/>
      <c r="P43" s="630"/>
      <c r="Q43" s="630"/>
      <c r="R43" s="630"/>
      <c r="S43" s="215" t="s">
        <v>232</v>
      </c>
      <c r="T43" s="574" t="str">
        <f>IF(U42=0,"",U42-T41+1)</f>
        <v/>
      </c>
      <c r="U43" s="575"/>
      <c r="V43" s="576"/>
      <c r="W43" s="574" t="str">
        <f>IF(X42=0,"",X42-W41+1)</f>
        <v/>
      </c>
      <c r="X43" s="575"/>
      <c r="Y43" s="576"/>
      <c r="Z43" s="601"/>
      <c r="AA43" s="602"/>
      <c r="AB43" s="602"/>
      <c r="AC43" s="603"/>
      <c r="AD43" s="586"/>
      <c r="AE43" s="587"/>
      <c r="AF43" s="587"/>
      <c r="AG43" s="588"/>
      <c r="AH43" s="593"/>
      <c r="AI43" s="594"/>
      <c r="AJ43" s="616" t="s">
        <v>180</v>
      </c>
      <c r="AK43" s="617"/>
      <c r="AL43" s="659" t="s">
        <v>234</v>
      </c>
      <c r="AM43" s="659"/>
      <c r="AN43" s="659"/>
      <c r="AO43" s="659"/>
      <c r="AP43" s="659"/>
      <c r="AQ43" s="659"/>
      <c r="AR43" s="659"/>
      <c r="AS43" s="659"/>
      <c r="AT43" s="659"/>
      <c r="AU43" s="659"/>
      <c r="AV43" s="659"/>
      <c r="AW43" s="659"/>
      <c r="AX43" s="659"/>
      <c r="AY43" s="659"/>
      <c r="AZ43" s="659"/>
      <c r="BA43" s="659"/>
      <c r="BB43" s="659"/>
      <c r="BC43" s="659"/>
      <c r="BD43" s="659"/>
      <c r="BE43" s="659"/>
      <c r="BF43" s="659"/>
      <c r="BG43" s="659"/>
      <c r="BH43" s="659"/>
      <c r="BI43" s="659"/>
      <c r="BJ43" s="659"/>
      <c r="BK43" s="659"/>
      <c r="BL43" s="659"/>
      <c r="BM43" s="659"/>
      <c r="BN43" s="659"/>
      <c r="BO43" s="659"/>
      <c r="BP43" s="659"/>
      <c r="BQ43" s="659"/>
      <c r="BR43" s="660"/>
    </row>
    <row r="44" spans="1:70" ht="15" customHeight="1" x14ac:dyDescent="0.15">
      <c r="A44" s="730"/>
      <c r="B44" s="731"/>
      <c r="C44" s="731"/>
      <c r="D44" s="731"/>
      <c r="E44" s="665"/>
      <c r="F44" s="666"/>
      <c r="G44" s="666"/>
      <c r="H44" s="666"/>
      <c r="I44" s="666"/>
      <c r="J44" s="666"/>
      <c r="K44" s="666"/>
      <c r="L44" s="666"/>
      <c r="M44" s="666"/>
      <c r="N44" s="666"/>
      <c r="O44" s="666"/>
      <c r="P44" s="666"/>
      <c r="Q44" s="666"/>
      <c r="R44" s="666"/>
      <c r="S44" s="667"/>
      <c r="T44" s="577"/>
      <c r="U44" s="578"/>
      <c r="V44" s="579"/>
      <c r="W44" s="577"/>
      <c r="X44" s="578"/>
      <c r="Y44" s="579"/>
      <c r="Z44" s="595"/>
      <c r="AA44" s="596"/>
      <c r="AB44" s="596"/>
      <c r="AC44" s="597"/>
      <c r="AD44" s="580" t="str">
        <f>IF(Z44=0,"",ROUNDDOWN(Z44*W46/T46*IF(AH44=0,1,AH44/100),0))</f>
        <v/>
      </c>
      <c r="AE44" s="581"/>
      <c r="AF44" s="581"/>
      <c r="AG44" s="582"/>
      <c r="AH44" s="589"/>
      <c r="AI44" s="590"/>
      <c r="AJ44" s="618"/>
      <c r="AK44" s="617"/>
      <c r="AL44" s="659"/>
      <c r="AM44" s="659"/>
      <c r="AN44" s="659"/>
      <c r="AO44" s="659"/>
      <c r="AP44" s="659"/>
      <c r="AQ44" s="659"/>
      <c r="AR44" s="659"/>
      <c r="AS44" s="659"/>
      <c r="AT44" s="659"/>
      <c r="AU44" s="659"/>
      <c r="AV44" s="659"/>
      <c r="AW44" s="659"/>
      <c r="AX44" s="659"/>
      <c r="AY44" s="659"/>
      <c r="AZ44" s="659"/>
      <c r="BA44" s="659"/>
      <c r="BB44" s="659"/>
      <c r="BC44" s="659"/>
      <c r="BD44" s="659"/>
      <c r="BE44" s="659"/>
      <c r="BF44" s="659"/>
      <c r="BG44" s="659"/>
      <c r="BH44" s="659"/>
      <c r="BI44" s="659"/>
      <c r="BJ44" s="659"/>
      <c r="BK44" s="659"/>
      <c r="BL44" s="659"/>
      <c r="BM44" s="659"/>
      <c r="BN44" s="659"/>
      <c r="BO44" s="659"/>
      <c r="BP44" s="659"/>
      <c r="BQ44" s="659"/>
      <c r="BR44" s="660"/>
    </row>
    <row r="45" spans="1:70" ht="15" customHeight="1" x14ac:dyDescent="0.15">
      <c r="A45" s="730"/>
      <c r="B45" s="731"/>
      <c r="C45" s="731"/>
      <c r="D45" s="731"/>
      <c r="E45" s="665"/>
      <c r="F45" s="666"/>
      <c r="G45" s="666"/>
      <c r="H45" s="666"/>
      <c r="I45" s="666"/>
      <c r="J45" s="666"/>
      <c r="K45" s="666"/>
      <c r="L45" s="666"/>
      <c r="M45" s="666"/>
      <c r="N45" s="666"/>
      <c r="O45" s="666"/>
      <c r="P45" s="666"/>
      <c r="Q45" s="666"/>
      <c r="R45" s="666"/>
      <c r="S45" s="667"/>
      <c r="T45" s="81" t="s">
        <v>51</v>
      </c>
      <c r="U45" s="560"/>
      <c r="V45" s="561"/>
      <c r="W45" s="81" t="s">
        <v>51</v>
      </c>
      <c r="X45" s="560"/>
      <c r="Y45" s="561"/>
      <c r="Z45" s="598"/>
      <c r="AA45" s="599"/>
      <c r="AB45" s="599"/>
      <c r="AC45" s="600"/>
      <c r="AD45" s="583"/>
      <c r="AE45" s="584"/>
      <c r="AF45" s="584"/>
      <c r="AG45" s="585"/>
      <c r="AH45" s="591"/>
      <c r="AI45" s="592"/>
      <c r="AJ45" s="88"/>
      <c r="AK45" s="89"/>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1"/>
    </row>
    <row r="46" spans="1:70" ht="15" customHeight="1" x14ac:dyDescent="0.15">
      <c r="A46" s="730"/>
      <c r="B46" s="731"/>
      <c r="C46" s="731"/>
      <c r="D46" s="731"/>
      <c r="E46" s="217"/>
      <c r="F46" s="56"/>
      <c r="G46" s="56"/>
      <c r="H46" s="214" t="s">
        <v>228</v>
      </c>
      <c r="I46" s="214" t="s">
        <v>229</v>
      </c>
      <c r="J46" s="630" t="s">
        <v>230</v>
      </c>
      <c r="K46" s="630"/>
      <c r="L46" s="214" t="s">
        <v>153</v>
      </c>
      <c r="M46" s="214" t="s">
        <v>229</v>
      </c>
      <c r="N46" s="630" t="s">
        <v>231</v>
      </c>
      <c r="O46" s="630"/>
      <c r="P46" s="630"/>
      <c r="Q46" s="630"/>
      <c r="R46" s="630"/>
      <c r="S46" s="215" t="s">
        <v>232</v>
      </c>
      <c r="T46" s="574" t="str">
        <f>IF(U45=0,"",U45-T44+1)</f>
        <v/>
      </c>
      <c r="U46" s="575"/>
      <c r="V46" s="576"/>
      <c r="W46" s="574" t="str">
        <f>IF(X45=0,"",X45-W44+1)</f>
        <v/>
      </c>
      <c r="X46" s="575"/>
      <c r="Y46" s="576"/>
      <c r="Z46" s="601"/>
      <c r="AA46" s="602"/>
      <c r="AB46" s="602"/>
      <c r="AC46" s="603"/>
      <c r="AD46" s="586"/>
      <c r="AE46" s="587"/>
      <c r="AF46" s="587"/>
      <c r="AG46" s="588"/>
      <c r="AH46" s="593"/>
      <c r="AI46" s="594"/>
      <c r="AJ46" s="92"/>
      <c r="AK46" s="89"/>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1"/>
    </row>
    <row r="47" spans="1:70" ht="15" customHeight="1" x14ac:dyDescent="0.15">
      <c r="A47" s="730"/>
      <c r="B47" s="731"/>
      <c r="C47" s="731"/>
      <c r="D47" s="731"/>
      <c r="E47" s="665"/>
      <c r="F47" s="666"/>
      <c r="G47" s="666"/>
      <c r="H47" s="666"/>
      <c r="I47" s="666"/>
      <c r="J47" s="666"/>
      <c r="K47" s="666"/>
      <c r="L47" s="666"/>
      <c r="M47" s="666"/>
      <c r="N47" s="666"/>
      <c r="O47" s="666"/>
      <c r="P47" s="666"/>
      <c r="Q47" s="666"/>
      <c r="R47" s="666"/>
      <c r="S47" s="667"/>
      <c r="T47" s="577"/>
      <c r="U47" s="578"/>
      <c r="V47" s="579"/>
      <c r="W47" s="577"/>
      <c r="X47" s="578"/>
      <c r="Y47" s="579"/>
      <c r="Z47" s="595"/>
      <c r="AA47" s="596"/>
      <c r="AB47" s="596"/>
      <c r="AC47" s="597"/>
      <c r="AD47" s="580" t="str">
        <f>IF(Z47=0,"",ROUNDDOWN(Z47*W49/T49*IF(AH47=0,1,AH47/100),0))</f>
        <v/>
      </c>
      <c r="AE47" s="581"/>
      <c r="AF47" s="581"/>
      <c r="AG47" s="582"/>
      <c r="AH47" s="589"/>
      <c r="AI47" s="590"/>
      <c r="AJ47" s="70"/>
      <c r="AK47" s="47"/>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7"/>
    </row>
    <row r="48" spans="1:70" ht="15" customHeight="1" x14ac:dyDescent="0.15">
      <c r="A48" s="730"/>
      <c r="B48" s="731"/>
      <c r="C48" s="731"/>
      <c r="D48" s="731"/>
      <c r="E48" s="665"/>
      <c r="F48" s="666"/>
      <c r="G48" s="666"/>
      <c r="H48" s="666"/>
      <c r="I48" s="666"/>
      <c r="J48" s="666"/>
      <c r="K48" s="666"/>
      <c r="L48" s="666"/>
      <c r="M48" s="666"/>
      <c r="N48" s="666"/>
      <c r="O48" s="666"/>
      <c r="P48" s="666"/>
      <c r="Q48" s="666"/>
      <c r="R48" s="666"/>
      <c r="S48" s="667"/>
      <c r="T48" s="81" t="s">
        <v>51</v>
      </c>
      <c r="U48" s="560"/>
      <c r="V48" s="561"/>
      <c r="W48" s="81" t="s">
        <v>51</v>
      </c>
      <c r="X48" s="560"/>
      <c r="Y48" s="561"/>
      <c r="Z48" s="598"/>
      <c r="AA48" s="599"/>
      <c r="AB48" s="599"/>
      <c r="AC48" s="600"/>
      <c r="AD48" s="583"/>
      <c r="AE48" s="584"/>
      <c r="AF48" s="584"/>
      <c r="AG48" s="585"/>
      <c r="AH48" s="591"/>
      <c r="AI48" s="592"/>
      <c r="AJ48" s="46"/>
      <c r="AK48" s="47"/>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7"/>
    </row>
    <row r="49" spans="1:70" ht="15" customHeight="1" x14ac:dyDescent="0.15">
      <c r="A49" s="730"/>
      <c r="B49" s="731"/>
      <c r="C49" s="731"/>
      <c r="D49" s="731"/>
      <c r="E49" s="217"/>
      <c r="F49" s="56"/>
      <c r="G49" s="56"/>
      <c r="H49" s="214" t="s">
        <v>228</v>
      </c>
      <c r="I49" s="214" t="s">
        <v>229</v>
      </c>
      <c r="J49" s="630" t="s">
        <v>230</v>
      </c>
      <c r="K49" s="630"/>
      <c r="L49" s="214" t="s">
        <v>153</v>
      </c>
      <c r="M49" s="214" t="s">
        <v>229</v>
      </c>
      <c r="N49" s="630" t="s">
        <v>231</v>
      </c>
      <c r="O49" s="630"/>
      <c r="P49" s="630"/>
      <c r="Q49" s="630"/>
      <c r="R49" s="630"/>
      <c r="S49" s="215" t="s">
        <v>232</v>
      </c>
      <c r="T49" s="574" t="str">
        <f>IF(U48=0,"",U48-T47+1)</f>
        <v/>
      </c>
      <c r="U49" s="575"/>
      <c r="V49" s="576"/>
      <c r="W49" s="574" t="str">
        <f>IF(X48=0,"",X48-W47+1)</f>
        <v/>
      </c>
      <c r="X49" s="575"/>
      <c r="Y49" s="576"/>
      <c r="Z49" s="601"/>
      <c r="AA49" s="602"/>
      <c r="AB49" s="602"/>
      <c r="AC49" s="603"/>
      <c r="AD49" s="586"/>
      <c r="AE49" s="587"/>
      <c r="AF49" s="587"/>
      <c r="AG49" s="588"/>
      <c r="AH49" s="593"/>
      <c r="AI49" s="594"/>
      <c r="AJ49" s="84"/>
      <c r="AK49" s="51"/>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7"/>
    </row>
    <row r="50" spans="1:70" ht="15" customHeight="1" x14ac:dyDescent="0.15">
      <c r="A50" s="730"/>
      <c r="B50" s="731"/>
      <c r="C50" s="731"/>
      <c r="D50" s="731"/>
      <c r="E50" s="665"/>
      <c r="F50" s="666"/>
      <c r="G50" s="666"/>
      <c r="H50" s="666"/>
      <c r="I50" s="666"/>
      <c r="J50" s="666"/>
      <c r="K50" s="666"/>
      <c r="L50" s="666"/>
      <c r="M50" s="666"/>
      <c r="N50" s="666"/>
      <c r="O50" s="666"/>
      <c r="P50" s="666"/>
      <c r="Q50" s="666"/>
      <c r="R50" s="666"/>
      <c r="S50" s="667"/>
      <c r="T50" s="577"/>
      <c r="U50" s="578"/>
      <c r="V50" s="579"/>
      <c r="W50" s="577"/>
      <c r="X50" s="578"/>
      <c r="Y50" s="579"/>
      <c r="Z50" s="595"/>
      <c r="AA50" s="596"/>
      <c r="AB50" s="596"/>
      <c r="AC50" s="597"/>
      <c r="AD50" s="580" t="str">
        <f>IF(Z50=0,"",ROUNDDOWN(Z50*W52/T52*IF(AH50=0,1,AH50/100),0))</f>
        <v/>
      </c>
      <c r="AE50" s="581"/>
      <c r="AF50" s="581"/>
      <c r="AG50" s="582"/>
      <c r="AH50" s="589"/>
      <c r="AI50" s="590"/>
      <c r="AJ50" s="93"/>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5"/>
    </row>
    <row r="51" spans="1:70" ht="15" customHeight="1" x14ac:dyDescent="0.15">
      <c r="A51" s="730"/>
      <c r="B51" s="731"/>
      <c r="C51" s="731"/>
      <c r="D51" s="731"/>
      <c r="E51" s="665"/>
      <c r="F51" s="666"/>
      <c r="G51" s="666"/>
      <c r="H51" s="666"/>
      <c r="I51" s="666"/>
      <c r="J51" s="666"/>
      <c r="K51" s="666"/>
      <c r="L51" s="666"/>
      <c r="M51" s="666"/>
      <c r="N51" s="666"/>
      <c r="O51" s="666"/>
      <c r="P51" s="666"/>
      <c r="Q51" s="666"/>
      <c r="R51" s="666"/>
      <c r="S51" s="667"/>
      <c r="T51" s="81" t="s">
        <v>51</v>
      </c>
      <c r="U51" s="560"/>
      <c r="V51" s="561"/>
      <c r="W51" s="81" t="s">
        <v>51</v>
      </c>
      <c r="X51" s="560"/>
      <c r="Y51" s="561"/>
      <c r="Z51" s="598"/>
      <c r="AA51" s="599"/>
      <c r="AB51" s="599"/>
      <c r="AC51" s="600"/>
      <c r="AD51" s="583"/>
      <c r="AE51" s="584"/>
      <c r="AF51" s="584"/>
      <c r="AG51" s="585"/>
      <c r="AH51" s="591"/>
      <c r="AI51" s="592"/>
      <c r="AJ51" s="58"/>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5"/>
    </row>
    <row r="52" spans="1:70" ht="15" customHeight="1" x14ac:dyDescent="0.15">
      <c r="A52" s="730"/>
      <c r="B52" s="731"/>
      <c r="C52" s="731"/>
      <c r="D52" s="731"/>
      <c r="E52" s="217"/>
      <c r="F52" s="56"/>
      <c r="G52" s="56"/>
      <c r="H52" s="214" t="s">
        <v>228</v>
      </c>
      <c r="I52" s="214" t="s">
        <v>229</v>
      </c>
      <c r="J52" s="630" t="s">
        <v>230</v>
      </c>
      <c r="K52" s="630"/>
      <c r="L52" s="214" t="s">
        <v>153</v>
      </c>
      <c r="M52" s="214" t="s">
        <v>229</v>
      </c>
      <c r="N52" s="630" t="s">
        <v>231</v>
      </c>
      <c r="O52" s="630"/>
      <c r="P52" s="630"/>
      <c r="Q52" s="630"/>
      <c r="R52" s="630"/>
      <c r="S52" s="215" t="s">
        <v>232</v>
      </c>
      <c r="T52" s="574" t="str">
        <f>IF(U51=0,"",U51-T50+1)</f>
        <v/>
      </c>
      <c r="U52" s="575"/>
      <c r="V52" s="576"/>
      <c r="W52" s="574" t="str">
        <f>IF(X51=0,"",X51-W50+1)</f>
        <v/>
      </c>
      <c r="X52" s="575"/>
      <c r="Y52" s="576"/>
      <c r="Z52" s="601"/>
      <c r="AA52" s="602"/>
      <c r="AB52" s="602"/>
      <c r="AC52" s="603"/>
      <c r="AD52" s="586"/>
      <c r="AE52" s="587"/>
      <c r="AF52" s="587"/>
      <c r="AG52" s="588"/>
      <c r="AH52" s="593"/>
      <c r="AI52" s="594"/>
      <c r="AJ52" s="88"/>
      <c r="AK52" s="89"/>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1"/>
    </row>
    <row r="53" spans="1:70" ht="15" customHeight="1" x14ac:dyDescent="0.15">
      <c r="A53" s="730"/>
      <c r="B53" s="731"/>
      <c r="C53" s="731"/>
      <c r="D53" s="731"/>
      <c r="E53" s="665"/>
      <c r="F53" s="666"/>
      <c r="G53" s="666"/>
      <c r="H53" s="666"/>
      <c r="I53" s="666"/>
      <c r="J53" s="666"/>
      <c r="K53" s="666"/>
      <c r="L53" s="666"/>
      <c r="M53" s="666"/>
      <c r="N53" s="666"/>
      <c r="O53" s="666"/>
      <c r="P53" s="666"/>
      <c r="Q53" s="666"/>
      <c r="R53" s="666"/>
      <c r="S53" s="667"/>
      <c r="T53" s="577"/>
      <c r="U53" s="578"/>
      <c r="V53" s="579"/>
      <c r="W53" s="577"/>
      <c r="X53" s="578"/>
      <c r="Y53" s="579"/>
      <c r="Z53" s="595"/>
      <c r="AA53" s="596"/>
      <c r="AB53" s="596"/>
      <c r="AC53" s="597"/>
      <c r="AD53" s="580" t="str">
        <f>IF(Z53=0,"",ROUNDDOWN(Z53*W55/T55*IF(AH53=0,1,AH53/100),0))</f>
        <v/>
      </c>
      <c r="AE53" s="581"/>
      <c r="AF53" s="581"/>
      <c r="AG53" s="582"/>
      <c r="AH53" s="589"/>
      <c r="AI53" s="590"/>
      <c r="AJ53" s="92"/>
      <c r="AK53" s="89"/>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1"/>
    </row>
    <row r="54" spans="1:70" ht="15" customHeight="1" x14ac:dyDescent="0.15">
      <c r="A54" s="730"/>
      <c r="B54" s="731"/>
      <c r="C54" s="731"/>
      <c r="D54" s="731"/>
      <c r="E54" s="665"/>
      <c r="F54" s="666"/>
      <c r="G54" s="666"/>
      <c r="H54" s="666"/>
      <c r="I54" s="666"/>
      <c r="J54" s="666"/>
      <c r="K54" s="666"/>
      <c r="L54" s="666"/>
      <c r="M54" s="666"/>
      <c r="N54" s="666"/>
      <c r="O54" s="666"/>
      <c r="P54" s="666"/>
      <c r="Q54" s="666"/>
      <c r="R54" s="666"/>
      <c r="S54" s="667"/>
      <c r="T54" s="81" t="s">
        <v>51</v>
      </c>
      <c r="U54" s="560"/>
      <c r="V54" s="561"/>
      <c r="W54" s="81" t="s">
        <v>51</v>
      </c>
      <c r="X54" s="560"/>
      <c r="Y54" s="561"/>
      <c r="Z54" s="598"/>
      <c r="AA54" s="599"/>
      <c r="AB54" s="599"/>
      <c r="AC54" s="600"/>
      <c r="AD54" s="583"/>
      <c r="AE54" s="584"/>
      <c r="AF54" s="584"/>
      <c r="AG54" s="585"/>
      <c r="AH54" s="591"/>
      <c r="AI54" s="592"/>
      <c r="AJ54" s="58"/>
      <c r="BR54" s="59"/>
    </row>
    <row r="55" spans="1:70" ht="15" customHeight="1" x14ac:dyDescent="0.15">
      <c r="A55" s="730"/>
      <c r="B55" s="731"/>
      <c r="C55" s="731"/>
      <c r="D55" s="731"/>
      <c r="E55" s="217"/>
      <c r="F55" s="56"/>
      <c r="G55" s="56"/>
      <c r="H55" s="214" t="s">
        <v>228</v>
      </c>
      <c r="I55" s="214" t="s">
        <v>229</v>
      </c>
      <c r="J55" s="630" t="s">
        <v>230</v>
      </c>
      <c r="K55" s="630"/>
      <c r="L55" s="214" t="s">
        <v>153</v>
      </c>
      <c r="M55" s="214" t="s">
        <v>229</v>
      </c>
      <c r="N55" s="630" t="s">
        <v>231</v>
      </c>
      <c r="O55" s="630"/>
      <c r="P55" s="630"/>
      <c r="Q55" s="630"/>
      <c r="R55" s="630"/>
      <c r="S55" s="215" t="s">
        <v>232</v>
      </c>
      <c r="T55" s="574" t="str">
        <f>IF(U54=0,"",U54-T53+1)</f>
        <v/>
      </c>
      <c r="U55" s="575"/>
      <c r="V55" s="576"/>
      <c r="W55" s="574" t="str">
        <f>IF(X54=0,"",X54-W53+1)</f>
        <v/>
      </c>
      <c r="X55" s="575"/>
      <c r="Y55" s="576"/>
      <c r="Z55" s="601"/>
      <c r="AA55" s="602"/>
      <c r="AB55" s="602"/>
      <c r="AC55" s="603"/>
      <c r="AD55" s="586"/>
      <c r="AE55" s="587"/>
      <c r="AF55" s="587"/>
      <c r="AG55" s="588"/>
      <c r="AH55" s="593"/>
      <c r="AI55" s="594"/>
      <c r="AJ55" s="58"/>
      <c r="BR55" s="59"/>
    </row>
    <row r="56" spans="1:70" ht="15" customHeight="1" x14ac:dyDescent="0.15">
      <c r="A56" s="730"/>
      <c r="B56" s="731"/>
      <c r="C56" s="731"/>
      <c r="D56" s="731"/>
      <c r="E56" s="665"/>
      <c r="F56" s="666"/>
      <c r="G56" s="666"/>
      <c r="H56" s="666"/>
      <c r="I56" s="666"/>
      <c r="J56" s="666"/>
      <c r="K56" s="666"/>
      <c r="L56" s="666"/>
      <c r="M56" s="666"/>
      <c r="N56" s="666"/>
      <c r="O56" s="666"/>
      <c r="P56" s="666"/>
      <c r="Q56" s="666"/>
      <c r="R56" s="666"/>
      <c r="S56" s="667"/>
      <c r="T56" s="577"/>
      <c r="U56" s="578"/>
      <c r="V56" s="579"/>
      <c r="W56" s="577"/>
      <c r="X56" s="578"/>
      <c r="Y56" s="579"/>
      <c r="Z56" s="595"/>
      <c r="AA56" s="596"/>
      <c r="AB56" s="596"/>
      <c r="AC56" s="597"/>
      <c r="AD56" s="580" t="str">
        <f>IF(Z56=0,"",ROUNDDOWN(Z56*W58/T58*IF(AH56=0,1,AH56/100),0))</f>
        <v/>
      </c>
      <c r="AE56" s="581"/>
      <c r="AF56" s="581"/>
      <c r="AG56" s="582"/>
      <c r="AH56" s="589"/>
      <c r="AI56" s="590"/>
      <c r="AJ56" s="58"/>
      <c r="BR56" s="59"/>
    </row>
    <row r="57" spans="1:70" ht="15" customHeight="1" x14ac:dyDescent="0.15">
      <c r="A57" s="730"/>
      <c r="B57" s="731"/>
      <c r="C57" s="731"/>
      <c r="D57" s="731"/>
      <c r="E57" s="665"/>
      <c r="F57" s="666"/>
      <c r="G57" s="666"/>
      <c r="H57" s="666"/>
      <c r="I57" s="666"/>
      <c r="J57" s="666"/>
      <c r="K57" s="666"/>
      <c r="L57" s="666"/>
      <c r="M57" s="666"/>
      <c r="N57" s="666"/>
      <c r="O57" s="666"/>
      <c r="P57" s="666"/>
      <c r="Q57" s="666"/>
      <c r="R57" s="666"/>
      <c r="S57" s="667"/>
      <c r="T57" s="81" t="s">
        <v>51</v>
      </c>
      <c r="U57" s="560"/>
      <c r="V57" s="561"/>
      <c r="W57" s="81" t="s">
        <v>51</v>
      </c>
      <c r="X57" s="560"/>
      <c r="Y57" s="561"/>
      <c r="Z57" s="598"/>
      <c r="AA57" s="599"/>
      <c r="AB57" s="599"/>
      <c r="AC57" s="600"/>
      <c r="AD57" s="583"/>
      <c r="AE57" s="584"/>
      <c r="AF57" s="584"/>
      <c r="AG57" s="585"/>
      <c r="AH57" s="591"/>
      <c r="AI57" s="592"/>
      <c r="AJ57" s="84"/>
      <c r="AK57" s="85"/>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7"/>
    </row>
    <row r="58" spans="1:70" ht="15" customHeight="1" x14ac:dyDescent="0.15">
      <c r="A58" s="730"/>
      <c r="B58" s="731"/>
      <c r="C58" s="731"/>
      <c r="D58" s="731"/>
      <c r="E58" s="217"/>
      <c r="F58" s="56"/>
      <c r="G58" s="56"/>
      <c r="H58" s="214" t="s">
        <v>228</v>
      </c>
      <c r="I58" s="214" t="s">
        <v>229</v>
      </c>
      <c r="J58" s="630" t="s">
        <v>230</v>
      </c>
      <c r="K58" s="630"/>
      <c r="L58" s="214" t="s">
        <v>153</v>
      </c>
      <c r="M58" s="214" t="s">
        <v>229</v>
      </c>
      <c r="N58" s="630" t="s">
        <v>231</v>
      </c>
      <c r="O58" s="630"/>
      <c r="P58" s="630"/>
      <c r="Q58" s="630"/>
      <c r="R58" s="630"/>
      <c r="S58" s="215" t="s">
        <v>232</v>
      </c>
      <c r="T58" s="574" t="str">
        <f>IF(U57=0,"",U57-T56+1)</f>
        <v/>
      </c>
      <c r="U58" s="575"/>
      <c r="V58" s="576"/>
      <c r="W58" s="574" t="str">
        <f>IF(X57=0,"",X57-W56+1)</f>
        <v/>
      </c>
      <c r="X58" s="575"/>
      <c r="Y58" s="576"/>
      <c r="Z58" s="601"/>
      <c r="AA58" s="602"/>
      <c r="AB58" s="602"/>
      <c r="AC58" s="603"/>
      <c r="AD58" s="586"/>
      <c r="AE58" s="587"/>
      <c r="AF58" s="587"/>
      <c r="AG58" s="588"/>
      <c r="AH58" s="593"/>
      <c r="AI58" s="594"/>
      <c r="AJ58" s="96"/>
      <c r="AK58" s="85"/>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7"/>
    </row>
    <row r="59" spans="1:70" ht="15" customHeight="1" x14ac:dyDescent="0.15">
      <c r="A59" s="730"/>
      <c r="B59" s="731"/>
      <c r="C59" s="731"/>
      <c r="D59" s="731"/>
      <c r="E59" s="665" t="s">
        <v>235</v>
      </c>
      <c r="F59" s="666"/>
      <c r="G59" s="666"/>
      <c r="H59" s="666"/>
      <c r="I59" s="666"/>
      <c r="J59" s="667"/>
      <c r="K59" s="663"/>
      <c r="L59" s="664"/>
      <c r="M59" s="664"/>
      <c r="N59" s="664"/>
      <c r="O59" s="630" t="s">
        <v>236</v>
      </c>
      <c r="P59" s="630"/>
      <c r="Q59" s="665" t="s">
        <v>237</v>
      </c>
      <c r="R59" s="666"/>
      <c r="S59" s="666"/>
      <c r="T59" s="666"/>
      <c r="U59" s="666"/>
      <c r="V59" s="666"/>
      <c r="W59" s="666"/>
      <c r="X59" s="666"/>
      <c r="Y59" s="666"/>
      <c r="Z59" s="666"/>
      <c r="AA59" s="666"/>
      <c r="AB59" s="666"/>
      <c r="AC59" s="667"/>
      <c r="AD59" s="661" t="str">
        <f>IF(SUM(AD32:AG58)=0,"",SUM(AD32:AG58))</f>
        <v/>
      </c>
      <c r="AE59" s="661"/>
      <c r="AF59" s="661"/>
      <c r="AG59" s="661"/>
      <c r="AH59" s="698"/>
      <c r="AI59" s="699"/>
      <c r="AJ59" s="58"/>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7"/>
    </row>
    <row r="60" spans="1:70" ht="15" customHeight="1" x14ac:dyDescent="0.15">
      <c r="A60" s="730"/>
      <c r="B60" s="731"/>
      <c r="C60" s="731"/>
      <c r="D60" s="731"/>
      <c r="E60" s="665"/>
      <c r="F60" s="666"/>
      <c r="G60" s="666"/>
      <c r="H60" s="666"/>
      <c r="I60" s="666"/>
      <c r="J60" s="667"/>
      <c r="K60" s="663"/>
      <c r="L60" s="664"/>
      <c r="M60" s="664"/>
      <c r="N60" s="664"/>
      <c r="O60" s="630"/>
      <c r="P60" s="630"/>
      <c r="Q60" s="665"/>
      <c r="R60" s="666"/>
      <c r="S60" s="666"/>
      <c r="T60" s="666"/>
      <c r="U60" s="666"/>
      <c r="V60" s="666"/>
      <c r="W60" s="666"/>
      <c r="X60" s="666"/>
      <c r="Y60" s="666"/>
      <c r="Z60" s="666"/>
      <c r="AA60" s="666"/>
      <c r="AB60" s="666"/>
      <c r="AC60" s="667"/>
      <c r="AD60" s="662"/>
      <c r="AE60" s="662"/>
      <c r="AF60" s="662"/>
      <c r="AG60" s="662"/>
      <c r="AH60" s="700"/>
      <c r="AI60" s="701"/>
      <c r="AJ60" s="58"/>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7"/>
    </row>
    <row r="61" spans="1:70" ht="15" customHeight="1" x14ac:dyDescent="0.15">
      <c r="A61" s="730"/>
      <c r="B61" s="731"/>
      <c r="C61" s="731"/>
      <c r="D61" s="731"/>
      <c r="E61" s="665" t="s">
        <v>238</v>
      </c>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7"/>
      <c r="AD61" s="692" t="str">
        <f>IF(AND(AD59="",K59&gt;=1),0,IF(K59="","0",IF(K59=0,"0",ROUNDDOWN(AD59/K59,0))))</f>
        <v>0</v>
      </c>
      <c r="AE61" s="693"/>
      <c r="AF61" s="693"/>
      <c r="AG61" s="693"/>
      <c r="AH61" s="693"/>
      <c r="AI61" s="694"/>
      <c r="AJ61" s="58"/>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7"/>
    </row>
    <row r="62" spans="1:70" ht="15" customHeight="1" thickBot="1" x14ac:dyDescent="0.2">
      <c r="A62" s="732"/>
      <c r="B62" s="733"/>
      <c r="C62" s="733"/>
      <c r="D62" s="733"/>
      <c r="E62" s="665"/>
      <c r="F62" s="666"/>
      <c r="G62" s="666"/>
      <c r="H62" s="666"/>
      <c r="I62" s="666"/>
      <c r="J62" s="666"/>
      <c r="K62" s="666"/>
      <c r="L62" s="666"/>
      <c r="M62" s="666"/>
      <c r="N62" s="666"/>
      <c r="O62" s="666"/>
      <c r="P62" s="666"/>
      <c r="Q62" s="666"/>
      <c r="R62" s="666"/>
      <c r="S62" s="666"/>
      <c r="T62" s="666"/>
      <c r="U62" s="666"/>
      <c r="V62" s="666"/>
      <c r="W62" s="666"/>
      <c r="X62" s="666"/>
      <c r="Y62" s="666"/>
      <c r="Z62" s="666"/>
      <c r="AA62" s="666"/>
      <c r="AB62" s="666"/>
      <c r="AC62" s="667"/>
      <c r="AD62" s="695"/>
      <c r="AE62" s="696"/>
      <c r="AF62" s="696"/>
      <c r="AG62" s="696"/>
      <c r="AH62" s="696"/>
      <c r="AI62" s="697"/>
      <c r="AJ62" s="58"/>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7"/>
    </row>
    <row r="63" spans="1:70" ht="8.25" customHeight="1" x14ac:dyDescent="0.15">
      <c r="A63" s="691"/>
      <c r="B63" s="691"/>
      <c r="C63" s="691"/>
      <c r="D63" s="691"/>
      <c r="E63" s="691"/>
      <c r="F63" s="691"/>
      <c r="G63" s="691"/>
      <c r="H63" s="691"/>
      <c r="I63" s="691"/>
      <c r="J63" s="691"/>
      <c r="K63" s="691"/>
      <c r="L63" s="691"/>
      <c r="M63" s="691"/>
      <c r="N63" s="691"/>
      <c r="O63" s="691"/>
      <c r="P63" s="691"/>
      <c r="Q63" s="691"/>
      <c r="R63" s="691"/>
      <c r="S63" s="691"/>
      <c r="T63" s="691"/>
      <c r="U63" s="691"/>
      <c r="V63" s="691"/>
      <c r="W63" s="691"/>
      <c r="X63" s="691"/>
      <c r="Y63" s="691"/>
      <c r="Z63" s="691"/>
      <c r="AA63" s="691"/>
      <c r="AB63" s="691"/>
      <c r="AC63" s="691"/>
      <c r="AD63" s="691"/>
      <c r="AE63" s="691"/>
      <c r="AF63" s="691"/>
      <c r="AG63" s="691"/>
      <c r="AH63" s="691"/>
      <c r="AI63" s="691"/>
      <c r="AJ63" s="98"/>
      <c r="AK63" s="98"/>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row>
    <row r="64" spans="1:70" ht="18" customHeight="1" x14ac:dyDescent="0.15">
      <c r="AJ64" s="100"/>
      <c r="AK64" s="100"/>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row>
  </sheetData>
  <sheetProtection selectLockedCells="1"/>
  <mergeCells count="198">
    <mergeCell ref="E59:J60"/>
    <mergeCell ref="E61:AC62"/>
    <mergeCell ref="V29:W29"/>
    <mergeCell ref="X57:Y57"/>
    <mergeCell ref="Z44:AC46"/>
    <mergeCell ref="W49:Y49"/>
    <mergeCell ref="U51:V51"/>
    <mergeCell ref="N46:R46"/>
    <mergeCell ref="E32:S33"/>
    <mergeCell ref="E35:S36"/>
    <mergeCell ref="E38:S39"/>
    <mergeCell ref="E41:S42"/>
    <mergeCell ref="E44:S45"/>
    <mergeCell ref="E47:S48"/>
    <mergeCell ref="E50:S51"/>
    <mergeCell ref="E53:S54"/>
    <mergeCell ref="E56:S57"/>
    <mergeCell ref="AD44:AG46"/>
    <mergeCell ref="J46:K46"/>
    <mergeCell ref="Z47:AC49"/>
    <mergeCell ref="Z50:AC52"/>
    <mergeCell ref="W50:Y50"/>
    <mergeCell ref="T50:V50"/>
    <mergeCell ref="J37:K37"/>
    <mergeCell ref="A5:D11"/>
    <mergeCell ref="E5:I6"/>
    <mergeCell ref="E7:I7"/>
    <mergeCell ref="E8:I9"/>
    <mergeCell ref="E10:I11"/>
    <mergeCell ref="A14:D21"/>
    <mergeCell ref="E20:E21"/>
    <mergeCell ref="N37:R37"/>
    <mergeCell ref="T47:V47"/>
    <mergeCell ref="W47:Y47"/>
    <mergeCell ref="U48:V48"/>
    <mergeCell ref="X48:Y48"/>
    <mergeCell ref="T52:V52"/>
    <mergeCell ref="J52:K52"/>
    <mergeCell ref="J49:K49"/>
    <mergeCell ref="N49:R49"/>
    <mergeCell ref="T49:V49"/>
    <mergeCell ref="T44:V44"/>
    <mergeCell ref="W44:Y44"/>
    <mergeCell ref="A63:AI63"/>
    <mergeCell ref="T30:Y30"/>
    <mergeCell ref="AD53:AG55"/>
    <mergeCell ref="W53:Y53"/>
    <mergeCell ref="Z53:AC55"/>
    <mergeCell ref="U57:V57"/>
    <mergeCell ref="J55:K55"/>
    <mergeCell ref="AD61:AI62"/>
    <mergeCell ref="Z56:AC58"/>
    <mergeCell ref="AH56:AI58"/>
    <mergeCell ref="AD56:AG58"/>
    <mergeCell ref="J58:K58"/>
    <mergeCell ref="X39:Y39"/>
    <mergeCell ref="J40:K40"/>
    <mergeCell ref="N40:R40"/>
    <mergeCell ref="J43:K43"/>
    <mergeCell ref="N43:R43"/>
    <mergeCell ref="W40:Y40"/>
    <mergeCell ref="AH59:AI60"/>
    <mergeCell ref="AH47:AI49"/>
    <mergeCell ref="T46:V46"/>
    <mergeCell ref="AH53:AI55"/>
    <mergeCell ref="AJ1:BR2"/>
    <mergeCell ref="O2:Q2"/>
    <mergeCell ref="R2:AI2"/>
    <mergeCell ref="A3:AI4"/>
    <mergeCell ref="AJ3:BR4"/>
    <mergeCell ref="AD16:AF16"/>
    <mergeCell ref="AD21:AF21"/>
    <mergeCell ref="AJ14:AK15"/>
    <mergeCell ref="AL14:BR15"/>
    <mergeCell ref="AD13:AF13"/>
    <mergeCell ref="AD19:AF19"/>
    <mergeCell ref="AD17:AF17"/>
    <mergeCell ref="AD18:AF18"/>
    <mergeCell ref="AG16:AI16"/>
    <mergeCell ref="AG15:AI15"/>
    <mergeCell ref="AG17:AI17"/>
    <mergeCell ref="AD20:AF20"/>
    <mergeCell ref="AG18:AI18"/>
    <mergeCell ref="AJ5:AK6"/>
    <mergeCell ref="AG19:AI19"/>
    <mergeCell ref="AG20:AI20"/>
    <mergeCell ref="AG21:AI21"/>
    <mergeCell ref="AJ16:AK17"/>
    <mergeCell ref="J5:AI6"/>
    <mergeCell ref="AL43:BR44"/>
    <mergeCell ref="W56:Y56"/>
    <mergeCell ref="N58:R58"/>
    <mergeCell ref="AD59:AG60"/>
    <mergeCell ref="W52:Y52"/>
    <mergeCell ref="AH50:AI52"/>
    <mergeCell ref="AH44:AI46"/>
    <mergeCell ref="U45:V45"/>
    <mergeCell ref="X45:Y45"/>
    <mergeCell ref="W46:Y46"/>
    <mergeCell ref="K59:N60"/>
    <mergeCell ref="W58:Y58"/>
    <mergeCell ref="W55:Y55"/>
    <mergeCell ref="T53:V53"/>
    <mergeCell ref="T56:V56"/>
    <mergeCell ref="AD47:AG49"/>
    <mergeCell ref="O59:P60"/>
    <mergeCell ref="Q59:AC60"/>
    <mergeCell ref="AD50:AG52"/>
    <mergeCell ref="N52:R52"/>
    <mergeCell ref="T58:V58"/>
    <mergeCell ref="AJ43:AK44"/>
    <mergeCell ref="N55:R55"/>
    <mergeCell ref="T55:V55"/>
    <mergeCell ref="AH30:AI31"/>
    <mergeCell ref="Z32:AC34"/>
    <mergeCell ref="T31:V31"/>
    <mergeCell ref="W31:Y31"/>
    <mergeCell ref="N34:R34"/>
    <mergeCell ref="A22:AI23"/>
    <mergeCell ref="AH32:AI34"/>
    <mergeCell ref="AL28:BR29"/>
    <mergeCell ref="J34:K34"/>
    <mergeCell ref="AD32:AG34"/>
    <mergeCell ref="Z30:AC31"/>
    <mergeCell ref="H28:S29"/>
    <mergeCell ref="AJ28:AK29"/>
    <mergeCell ref="AD30:AG31"/>
    <mergeCell ref="X33:Y33"/>
    <mergeCell ref="T32:V32"/>
    <mergeCell ref="W32:Y32"/>
    <mergeCell ref="A24:D27"/>
    <mergeCell ref="A28:D29"/>
    <mergeCell ref="E24:I24"/>
    <mergeCell ref="E25:I27"/>
    <mergeCell ref="E28:G29"/>
    <mergeCell ref="A30:D62"/>
    <mergeCell ref="E30:S31"/>
    <mergeCell ref="AL10:BR11"/>
    <mergeCell ref="AJ12:BR13"/>
    <mergeCell ref="AD15:AF15"/>
    <mergeCell ref="AD14:AF14"/>
    <mergeCell ref="G12:AC13"/>
    <mergeCell ref="AG13:AI13"/>
    <mergeCell ref="AG14:AI14"/>
    <mergeCell ref="AJ22:BR23"/>
    <mergeCell ref="T29:U29"/>
    <mergeCell ref="AL25:BR25"/>
    <mergeCell ref="Z29:AA29"/>
    <mergeCell ref="J24:AI24"/>
    <mergeCell ref="J25:AI27"/>
    <mergeCell ref="J8:AI9"/>
    <mergeCell ref="J7:AI7"/>
    <mergeCell ref="AL5:BR6"/>
    <mergeCell ref="AJ7:AK9"/>
    <mergeCell ref="AL7:BR9"/>
    <mergeCell ref="T43:V43"/>
    <mergeCell ref="T40:V40"/>
    <mergeCell ref="W43:Y43"/>
    <mergeCell ref="W41:Y41"/>
    <mergeCell ref="Z41:AC43"/>
    <mergeCell ref="Z38:AC40"/>
    <mergeCell ref="T38:V38"/>
    <mergeCell ref="T41:V41"/>
    <mergeCell ref="AH35:AI37"/>
    <mergeCell ref="U36:V36"/>
    <mergeCell ref="X36:Y36"/>
    <mergeCell ref="T37:V37"/>
    <mergeCell ref="W37:Y37"/>
    <mergeCell ref="W38:Y38"/>
    <mergeCell ref="U42:V42"/>
    <mergeCell ref="AD41:AG43"/>
    <mergeCell ref="J10:AI11"/>
    <mergeCell ref="AJ10:AK11"/>
    <mergeCell ref="AL16:BR17"/>
    <mergeCell ref="U54:V54"/>
    <mergeCell ref="X54:Y54"/>
    <mergeCell ref="AD29:AH29"/>
    <mergeCell ref="X29:Y29"/>
    <mergeCell ref="AB29:AC29"/>
    <mergeCell ref="AB28:AC28"/>
    <mergeCell ref="AD28:AI28"/>
    <mergeCell ref="Z28:AA28"/>
    <mergeCell ref="T28:U28"/>
    <mergeCell ref="V28:W28"/>
    <mergeCell ref="X28:Y28"/>
    <mergeCell ref="W34:Y34"/>
    <mergeCell ref="W35:Y35"/>
    <mergeCell ref="X42:Y42"/>
    <mergeCell ref="T35:V35"/>
    <mergeCell ref="AD38:AG40"/>
    <mergeCell ref="AH41:AI43"/>
    <mergeCell ref="Z35:AC37"/>
    <mergeCell ref="AD35:AG37"/>
    <mergeCell ref="U39:V39"/>
    <mergeCell ref="X51:Y51"/>
    <mergeCell ref="U33:V33"/>
    <mergeCell ref="AH38:AI40"/>
    <mergeCell ref="T34:V34"/>
  </mergeCells>
  <phoneticPr fontId="2"/>
  <conditionalFormatting sqref="AD14:AF21">
    <cfRule type="expression" dxfId="3" priority="1" stopIfTrue="1">
      <formula>AND($AD$20="○",$AD$21="○",COUNTIF($AD$14:$AF$19,"○")&gt;2)</formula>
    </cfRule>
    <cfRule type="expression" dxfId="2" priority="2" stopIfTrue="1">
      <formula>AND($AD$20&lt;&gt;"○",$AD$21&lt;&gt;"○",COUNTIF($AD$14:$AF$19,"○")&gt;4)</formula>
    </cfRule>
    <cfRule type="expression" dxfId="1" priority="3" stopIfTrue="1">
      <formula>AND($AD$20&lt;&gt;"○",$AD$21="○",COUNTIF($AD$14:$AF$19,"○")&gt;3)</formula>
    </cfRule>
    <cfRule type="expression" dxfId="0" priority="4" stopIfTrue="1">
      <formula>AND($AD$20="○",$AD$21&lt;&gt;"○",COUNTIF($AD$14:$AF$19,"○")&gt;2)</formula>
    </cfRule>
  </conditionalFormatting>
  <dataValidations count="9">
    <dataValidation type="whole" operator="greaterThanOrEqual" allowBlank="1" showInputMessage="1" showErrorMessage="1" sqref="L7">
      <formula1>1</formula1>
    </dataValidation>
    <dataValidation type="whole" allowBlank="1" showInputMessage="1" showErrorMessage="1" sqref="N7">
      <formula1>1</formula1>
      <formula2>12</formula2>
    </dataValidation>
    <dataValidation type="whole" allowBlank="1" showInputMessage="1" showErrorMessage="1" sqref="P7">
      <formula1>1</formula1>
      <formula2>31</formula2>
    </dataValidation>
    <dataValidation type="whole" operator="greaterThanOrEqual" allowBlank="1" showInputMessage="1" showErrorMessage="1" sqref="K59:N60">
      <formula1>0</formula1>
    </dataValidation>
    <dataValidation type="whole" allowBlank="1" showInputMessage="1" showErrorMessage="1" sqref="T28:AC29">
      <formula1>1</formula1>
      <formula2>100</formula2>
    </dataValidation>
    <dataValidation type="list" allowBlank="1" showInputMessage="1" showErrorMessage="1" sqref="I34 M49 M52 M34 M55 M58 I37 I40 I43 I46 I49 I52 I55 I58 M37 M40 M43 M46">
      <formula1>"□,■"</formula1>
    </dataValidation>
    <dataValidation type="list" allowBlank="1" showInputMessage="1" showErrorMessage="1" sqref="AG16">
      <formula1>"無,研修受講実績有,推進員設置有"</formula1>
    </dataValidation>
    <dataValidation type="list" allowBlank="1" showInputMessage="1" showErrorMessage="1" sqref="AD14:AF21">
      <formula1>"○,－"</formula1>
    </dataValidation>
    <dataValidation type="list" allowBlank="1" showInputMessage="1" showErrorMessage="1" sqref="AG14:AI15 AG17:AI21">
      <formula1>"無,有"</formula1>
    </dataValidation>
  </dataValidations>
  <printOptions horizontalCentered="1"/>
  <pageMargins left="0.39370078740157483" right="0.39370078740157483" top="0.59055118110236227" bottom="0.59055118110236227" header="0.31496062992125984" footer="0.31496062992125984"/>
  <pageSetup paperSize="9" scale="65" fitToWidth="2" orientation="portrait" r:id="rId1"/>
  <colBreaks count="1" manualBreakCount="1">
    <brk id="35" max="7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150"/>
  <sheetViews>
    <sheetView view="pageBreakPreview" zoomScale="85" zoomScaleNormal="85" zoomScaleSheetLayoutView="85" workbookViewId="0">
      <selection activeCell="P18" sqref="P18"/>
    </sheetView>
  </sheetViews>
  <sheetFormatPr defaultColWidth="3.125" defaultRowHeight="18" customHeight="1" x14ac:dyDescent="0.15"/>
  <cols>
    <col min="1" max="50" width="3.875" style="43" customWidth="1"/>
    <col min="51" max="16384" width="3.125" style="43"/>
  </cols>
  <sheetData>
    <row r="1" spans="1:37" ht="23.25" customHeight="1" x14ac:dyDescent="0.15">
      <c r="A1" s="102" t="s">
        <v>239</v>
      </c>
      <c r="N1" s="44"/>
      <c r="O1" s="44"/>
      <c r="P1" s="44"/>
      <c r="Q1" s="45"/>
      <c r="R1" s="45"/>
      <c r="S1" s="45"/>
      <c r="T1" s="45"/>
      <c r="U1" s="45"/>
      <c r="V1" s="45"/>
      <c r="W1" s="45"/>
      <c r="X1" s="45"/>
      <c r="Y1" s="45"/>
      <c r="Z1" s="45"/>
      <c r="AA1" s="45"/>
      <c r="AB1" s="45"/>
      <c r="AC1" s="45"/>
      <c r="AD1" s="45"/>
      <c r="AE1" s="45"/>
      <c r="AF1" s="45"/>
      <c r="AG1" s="45"/>
      <c r="AH1" s="45"/>
    </row>
    <row r="2" spans="1:37" ht="26.25" customHeight="1" thickBot="1" x14ac:dyDescent="0.2">
      <c r="N2" s="680" t="s">
        <v>172</v>
      </c>
      <c r="O2" s="681"/>
      <c r="P2" s="682"/>
      <c r="Q2" s="774"/>
      <c r="R2" s="612"/>
      <c r="S2" s="612"/>
      <c r="T2" s="612"/>
      <c r="U2" s="612"/>
      <c r="V2" s="612"/>
      <c r="W2" s="612"/>
      <c r="X2" s="612"/>
      <c r="Y2" s="612"/>
      <c r="Z2" s="612"/>
      <c r="AA2" s="612"/>
      <c r="AB2" s="612"/>
      <c r="AC2" s="612"/>
      <c r="AD2" s="612"/>
      <c r="AE2" s="612"/>
      <c r="AF2" s="612"/>
      <c r="AG2" s="612"/>
      <c r="AH2" s="775"/>
    </row>
    <row r="3" spans="1:37" ht="15" customHeight="1" x14ac:dyDescent="0.15">
      <c r="A3" s="677" t="s">
        <v>240</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9"/>
    </row>
    <row r="4" spans="1:37" ht="15" customHeight="1" thickBot="1" x14ac:dyDescent="0.2">
      <c r="A4" s="776"/>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8"/>
    </row>
    <row r="5" spans="1:37" ht="26.25" customHeight="1" x14ac:dyDescent="0.15">
      <c r="A5" s="782" t="s">
        <v>241</v>
      </c>
      <c r="B5" s="783"/>
      <c r="C5" s="779" t="s">
        <v>242</v>
      </c>
      <c r="D5" s="779"/>
      <c r="E5" s="779"/>
      <c r="F5" s="779"/>
      <c r="G5" s="779"/>
      <c r="H5" s="779"/>
      <c r="I5" s="779"/>
      <c r="J5" s="779"/>
      <c r="K5" s="779"/>
      <c r="L5" s="779"/>
      <c r="M5" s="779"/>
      <c r="N5" s="779"/>
      <c r="O5" s="779"/>
      <c r="P5" s="779"/>
      <c r="Q5" s="779"/>
      <c r="R5" s="779"/>
      <c r="S5" s="779"/>
      <c r="T5" s="779"/>
      <c r="U5" s="779"/>
      <c r="V5" s="779"/>
      <c r="W5" s="779" t="s">
        <v>243</v>
      </c>
      <c r="X5" s="779"/>
      <c r="Y5" s="779"/>
      <c r="Z5" s="779"/>
      <c r="AA5" s="779"/>
      <c r="AB5" s="779" t="s">
        <v>244</v>
      </c>
      <c r="AC5" s="779"/>
      <c r="AD5" s="779"/>
      <c r="AE5" s="779"/>
      <c r="AF5" s="779"/>
      <c r="AG5" s="779"/>
      <c r="AH5" s="780"/>
    </row>
    <row r="6" spans="1:37" ht="26.1" customHeight="1" x14ac:dyDescent="0.15">
      <c r="A6" s="784"/>
      <c r="B6" s="757"/>
      <c r="C6" s="685" t="s">
        <v>245</v>
      </c>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781"/>
    </row>
    <row r="7" spans="1:37" ht="26.25" customHeight="1" x14ac:dyDescent="0.15">
      <c r="A7" s="784"/>
      <c r="B7" s="757"/>
      <c r="C7" s="725" t="s">
        <v>44</v>
      </c>
      <c r="D7" s="725"/>
      <c r="E7" s="725"/>
      <c r="F7" s="725" t="s">
        <v>186</v>
      </c>
      <c r="G7" s="725"/>
      <c r="H7" s="725"/>
      <c r="I7" s="725"/>
      <c r="J7" s="725"/>
      <c r="K7" s="642"/>
      <c r="L7" s="642"/>
      <c r="M7" s="642"/>
      <c r="N7" s="642"/>
      <c r="O7" s="642"/>
      <c r="P7" s="642"/>
      <c r="Q7" s="642"/>
      <c r="R7" s="642"/>
      <c r="S7" s="642"/>
      <c r="T7" s="642"/>
      <c r="U7" s="642"/>
      <c r="V7" s="642"/>
      <c r="W7" s="642"/>
      <c r="X7" s="642"/>
      <c r="Y7" s="642"/>
      <c r="Z7" s="642"/>
      <c r="AA7" s="642"/>
      <c r="AB7" s="642"/>
      <c r="AC7" s="642"/>
      <c r="AD7" s="642"/>
      <c r="AE7" s="642"/>
      <c r="AF7" s="642"/>
      <c r="AG7" s="642"/>
      <c r="AH7" s="643"/>
    </row>
    <row r="8" spans="1:37" ht="26.25" customHeight="1" x14ac:dyDescent="0.15">
      <c r="A8" s="784"/>
      <c r="B8" s="757"/>
      <c r="C8" s="725"/>
      <c r="D8" s="725"/>
      <c r="E8" s="725"/>
      <c r="F8" s="725" t="s">
        <v>187</v>
      </c>
      <c r="G8" s="725"/>
      <c r="H8" s="725"/>
      <c r="I8" s="725"/>
      <c r="J8" s="725"/>
      <c r="K8" s="644"/>
      <c r="L8" s="644"/>
      <c r="M8" s="644"/>
      <c r="N8" s="644"/>
      <c r="O8" s="644"/>
      <c r="P8" s="644"/>
      <c r="Q8" s="644"/>
      <c r="R8" s="644"/>
      <c r="S8" s="644"/>
      <c r="T8" s="644"/>
      <c r="U8" s="644"/>
      <c r="V8" s="644"/>
      <c r="W8" s="644"/>
      <c r="X8" s="644"/>
      <c r="Y8" s="644"/>
      <c r="Z8" s="644"/>
      <c r="AA8" s="644"/>
      <c r="AB8" s="644"/>
      <c r="AC8" s="644"/>
      <c r="AD8" s="644"/>
      <c r="AE8" s="644"/>
      <c r="AF8" s="644"/>
      <c r="AG8" s="644"/>
      <c r="AH8" s="645"/>
      <c r="AK8" s="101"/>
    </row>
    <row r="9" spans="1:37" ht="26.1" customHeight="1" x14ac:dyDescent="0.15">
      <c r="A9" s="784"/>
      <c r="B9" s="757"/>
      <c r="C9" s="725"/>
      <c r="D9" s="725"/>
      <c r="E9" s="725"/>
      <c r="F9" s="725"/>
      <c r="G9" s="725"/>
      <c r="H9" s="725"/>
      <c r="I9" s="725"/>
      <c r="J9" s="725"/>
      <c r="K9" s="644"/>
      <c r="L9" s="644"/>
      <c r="M9" s="644"/>
      <c r="N9" s="644"/>
      <c r="O9" s="644"/>
      <c r="P9" s="644"/>
      <c r="Q9" s="644"/>
      <c r="R9" s="644"/>
      <c r="S9" s="644"/>
      <c r="T9" s="644"/>
      <c r="U9" s="644"/>
      <c r="V9" s="644"/>
      <c r="W9" s="644"/>
      <c r="X9" s="644"/>
      <c r="Y9" s="644"/>
      <c r="Z9" s="644"/>
      <c r="AA9" s="644"/>
      <c r="AB9" s="644"/>
      <c r="AC9" s="644"/>
      <c r="AD9" s="644"/>
      <c r="AE9" s="644"/>
      <c r="AF9" s="644"/>
      <c r="AG9" s="644"/>
      <c r="AH9" s="645"/>
    </row>
    <row r="10" spans="1:37" ht="26.25" customHeight="1" x14ac:dyDescent="0.15">
      <c r="A10" s="784"/>
      <c r="B10" s="757"/>
      <c r="C10" s="754" t="s">
        <v>246</v>
      </c>
      <c r="D10" s="703"/>
      <c r="E10" s="703"/>
      <c r="F10" s="703"/>
      <c r="G10" s="703"/>
      <c r="H10" s="703"/>
      <c r="I10" s="703"/>
      <c r="J10" s="704"/>
      <c r="K10" s="743" t="s">
        <v>247</v>
      </c>
      <c r="L10" s="744"/>
      <c r="M10" s="744"/>
      <c r="N10" s="744"/>
      <c r="O10" s="744"/>
      <c r="P10" s="755"/>
      <c r="Q10" s="734" t="s">
        <v>248</v>
      </c>
      <c r="R10" s="735"/>
      <c r="S10" s="735"/>
      <c r="T10" s="735"/>
      <c r="U10" s="735"/>
      <c r="V10" s="105" t="s">
        <v>229</v>
      </c>
      <c r="W10" s="734" t="s">
        <v>249</v>
      </c>
      <c r="X10" s="735"/>
      <c r="Y10" s="735"/>
      <c r="Z10" s="735"/>
      <c r="AA10" s="735"/>
      <c r="AB10" s="105" t="s">
        <v>229</v>
      </c>
      <c r="AC10" s="734" t="s">
        <v>250</v>
      </c>
      <c r="AD10" s="735"/>
      <c r="AE10" s="735"/>
      <c r="AF10" s="735"/>
      <c r="AG10" s="735"/>
      <c r="AH10" s="110" t="s">
        <v>229</v>
      </c>
    </row>
    <row r="11" spans="1:37" ht="26.1" customHeight="1" x14ac:dyDescent="0.15">
      <c r="A11" s="784"/>
      <c r="B11" s="757"/>
      <c r="C11" s="721"/>
      <c r="D11" s="709"/>
      <c r="E11" s="709"/>
      <c r="F11" s="709"/>
      <c r="G11" s="709"/>
      <c r="H11" s="709"/>
      <c r="I11" s="709"/>
      <c r="J11" s="710"/>
      <c r="K11" s="629" t="s">
        <v>251</v>
      </c>
      <c r="L11" s="630"/>
      <c r="M11" s="630"/>
      <c r="N11" s="630"/>
      <c r="O11" s="630"/>
      <c r="P11" s="631"/>
      <c r="Q11" s="736"/>
      <c r="R11" s="736"/>
      <c r="S11" s="736"/>
      <c r="T11" s="736"/>
      <c r="U11" s="736"/>
      <c r="V11" s="736"/>
      <c r="W11" s="736"/>
      <c r="X11" s="736"/>
      <c r="Y11" s="736"/>
      <c r="Z11" s="736"/>
      <c r="AA11" s="736"/>
      <c r="AB11" s="736"/>
      <c r="AC11" s="736"/>
      <c r="AD11" s="736"/>
      <c r="AE11" s="736"/>
      <c r="AF11" s="736"/>
      <c r="AG11" s="736"/>
      <c r="AH11" s="737"/>
    </row>
    <row r="12" spans="1:37" ht="26.25" customHeight="1" x14ac:dyDescent="0.15">
      <c r="A12" s="784"/>
      <c r="B12" s="757"/>
      <c r="C12" s="756" t="s">
        <v>252</v>
      </c>
      <c r="D12" s="757"/>
      <c r="E12" s="773" t="s">
        <v>253</v>
      </c>
      <c r="F12" s="736"/>
      <c r="G12" s="736"/>
      <c r="H12" s="736"/>
      <c r="I12" s="736"/>
      <c r="J12" s="736"/>
      <c r="K12" s="736"/>
      <c r="L12" s="736"/>
      <c r="M12" s="736"/>
      <c r="N12" s="721" t="s">
        <v>254</v>
      </c>
      <c r="O12" s="709"/>
      <c r="P12" s="709"/>
      <c r="Q12" s="709"/>
      <c r="R12" s="709"/>
      <c r="S12" s="709"/>
      <c r="T12" s="709"/>
      <c r="U12" s="709"/>
      <c r="V12" s="709"/>
      <c r="W12" s="709"/>
      <c r="X12" s="710"/>
      <c r="Y12" s="721" t="s">
        <v>255</v>
      </c>
      <c r="Z12" s="709"/>
      <c r="AA12" s="709"/>
      <c r="AB12" s="709"/>
      <c r="AC12" s="710"/>
      <c r="AD12" s="721"/>
      <c r="AE12" s="709"/>
      <c r="AF12" s="709"/>
      <c r="AG12" s="746" t="s">
        <v>256</v>
      </c>
      <c r="AH12" s="747"/>
    </row>
    <row r="13" spans="1:37" ht="26.1" customHeight="1" x14ac:dyDescent="0.15">
      <c r="A13" s="784"/>
      <c r="B13" s="757"/>
      <c r="C13" s="756"/>
      <c r="D13" s="757"/>
      <c r="E13" s="764"/>
      <c r="F13" s="765"/>
      <c r="G13" s="765"/>
      <c r="H13" s="765"/>
      <c r="I13" s="765"/>
      <c r="J13" s="765"/>
      <c r="K13" s="765"/>
      <c r="L13" s="765"/>
      <c r="M13" s="765"/>
      <c r="N13" s="725" t="s">
        <v>257</v>
      </c>
      <c r="O13" s="725"/>
      <c r="P13" s="725"/>
      <c r="Q13" s="725"/>
      <c r="R13" s="725"/>
      <c r="S13" s="766" t="s">
        <v>258</v>
      </c>
      <c r="T13" s="767"/>
      <c r="U13" s="744" t="s">
        <v>259</v>
      </c>
      <c r="V13" s="744"/>
      <c r="W13" s="744"/>
      <c r="X13" s="744"/>
      <c r="Y13" s="743" t="s">
        <v>260</v>
      </c>
      <c r="Z13" s="744"/>
      <c r="AA13" s="744"/>
      <c r="AB13" s="744"/>
      <c r="AC13" s="744"/>
      <c r="AD13" s="744"/>
      <c r="AE13" s="744"/>
      <c r="AF13" s="744"/>
      <c r="AG13" s="744"/>
      <c r="AH13" s="745"/>
    </row>
    <row r="14" spans="1:37" ht="26.1" customHeight="1" x14ac:dyDescent="0.15">
      <c r="A14" s="784"/>
      <c r="B14" s="757"/>
      <c r="C14" s="756"/>
      <c r="D14" s="757"/>
      <c r="E14" s="760" t="s">
        <v>261</v>
      </c>
      <c r="F14" s="761"/>
      <c r="G14" s="761"/>
      <c r="H14" s="761"/>
      <c r="I14" s="761"/>
      <c r="J14" s="761"/>
      <c r="K14" s="761"/>
      <c r="L14" s="761"/>
      <c r="M14" s="762"/>
      <c r="N14" s="738"/>
      <c r="O14" s="738"/>
      <c r="P14" s="739"/>
      <c r="Q14" s="755" t="s">
        <v>262</v>
      </c>
      <c r="R14" s="725"/>
      <c r="S14" s="786">
        <v>1</v>
      </c>
      <c r="T14" s="787"/>
      <c r="U14" s="771" t="str">
        <f>IF(N14="","",ROUNDDOWN(N14*S14,3))</f>
        <v/>
      </c>
      <c r="V14" s="771"/>
      <c r="W14" s="744" t="s">
        <v>262</v>
      </c>
      <c r="X14" s="744"/>
      <c r="Y14" s="748" t="str">
        <f>IF(SUM(U14:V17)=0,"",SUM(U14:V17))</f>
        <v/>
      </c>
      <c r="Z14" s="749"/>
      <c r="AA14" s="749"/>
      <c r="AB14" s="749"/>
      <c r="AC14" s="749"/>
      <c r="AD14" s="703" t="s">
        <v>263</v>
      </c>
      <c r="AE14" s="703"/>
      <c r="AF14" s="703"/>
      <c r="AG14" s="703"/>
      <c r="AH14" s="789"/>
    </row>
    <row r="15" spans="1:37" ht="26.25" customHeight="1" x14ac:dyDescent="0.15">
      <c r="A15" s="784"/>
      <c r="B15" s="757"/>
      <c r="C15" s="756"/>
      <c r="D15" s="757"/>
      <c r="E15" s="760" t="s">
        <v>264</v>
      </c>
      <c r="F15" s="761"/>
      <c r="G15" s="761"/>
      <c r="H15" s="761"/>
      <c r="I15" s="761"/>
      <c r="J15" s="761"/>
      <c r="K15" s="761"/>
      <c r="L15" s="761"/>
      <c r="M15" s="762"/>
      <c r="N15" s="738"/>
      <c r="O15" s="738"/>
      <c r="P15" s="739"/>
      <c r="Q15" s="755" t="s">
        <v>262</v>
      </c>
      <c r="R15" s="725"/>
      <c r="S15" s="786">
        <v>1</v>
      </c>
      <c r="T15" s="787"/>
      <c r="U15" s="771" t="str">
        <f>IF(N15="","",ROUNDDOWN(N15*S15,3))</f>
        <v/>
      </c>
      <c r="V15" s="771"/>
      <c r="W15" s="744" t="s">
        <v>262</v>
      </c>
      <c r="X15" s="744"/>
      <c r="Y15" s="750"/>
      <c r="Z15" s="751"/>
      <c r="AA15" s="751"/>
      <c r="AB15" s="751"/>
      <c r="AC15" s="751"/>
      <c r="AD15" s="706"/>
      <c r="AE15" s="706"/>
      <c r="AF15" s="706"/>
      <c r="AG15" s="706"/>
      <c r="AH15" s="790"/>
    </row>
    <row r="16" spans="1:37" ht="26.1" customHeight="1" x14ac:dyDescent="0.15">
      <c r="A16" s="784"/>
      <c r="B16" s="757"/>
      <c r="C16" s="756"/>
      <c r="D16" s="757"/>
      <c r="E16" s="760" t="s">
        <v>265</v>
      </c>
      <c r="F16" s="761"/>
      <c r="G16" s="761"/>
      <c r="H16" s="761"/>
      <c r="I16" s="761"/>
      <c r="J16" s="761"/>
      <c r="K16" s="761"/>
      <c r="L16" s="761"/>
      <c r="M16" s="762"/>
      <c r="N16" s="738"/>
      <c r="O16" s="738"/>
      <c r="P16" s="739"/>
      <c r="Q16" s="755" t="s">
        <v>262</v>
      </c>
      <c r="R16" s="725"/>
      <c r="S16" s="788">
        <v>0.5</v>
      </c>
      <c r="T16" s="788"/>
      <c r="U16" s="771" t="str">
        <f>IF(N16="","",ROUNDDOWN(N16*(1/2),3))</f>
        <v/>
      </c>
      <c r="V16" s="771"/>
      <c r="W16" s="744" t="s">
        <v>262</v>
      </c>
      <c r="X16" s="744"/>
      <c r="Y16" s="750"/>
      <c r="Z16" s="751"/>
      <c r="AA16" s="751"/>
      <c r="AB16" s="751"/>
      <c r="AC16" s="751"/>
      <c r="AD16" s="706"/>
      <c r="AE16" s="706"/>
      <c r="AF16" s="706"/>
      <c r="AG16" s="706"/>
      <c r="AH16" s="790"/>
    </row>
    <row r="17" spans="1:34" ht="26.1" customHeight="1" thickBot="1" x14ac:dyDescent="0.2">
      <c r="A17" s="785"/>
      <c r="B17" s="759"/>
      <c r="C17" s="758"/>
      <c r="D17" s="759"/>
      <c r="E17" s="768" t="s">
        <v>266</v>
      </c>
      <c r="F17" s="769"/>
      <c r="G17" s="769"/>
      <c r="H17" s="769"/>
      <c r="I17" s="769"/>
      <c r="J17" s="769"/>
      <c r="K17" s="769"/>
      <c r="L17" s="769"/>
      <c r="M17" s="770"/>
      <c r="N17" s="799"/>
      <c r="O17" s="799"/>
      <c r="P17" s="800"/>
      <c r="Q17" s="740" t="s">
        <v>262</v>
      </c>
      <c r="R17" s="741"/>
      <c r="S17" s="742">
        <v>0.25</v>
      </c>
      <c r="T17" s="742"/>
      <c r="U17" s="772" t="str">
        <f>IF(N17="","",ROUNDDOWN(N17*(1/4),3))</f>
        <v/>
      </c>
      <c r="V17" s="772"/>
      <c r="W17" s="763" t="s">
        <v>262</v>
      </c>
      <c r="X17" s="763"/>
      <c r="Y17" s="752"/>
      <c r="Z17" s="753"/>
      <c r="AA17" s="753"/>
      <c r="AB17" s="753"/>
      <c r="AC17" s="753"/>
      <c r="AD17" s="791"/>
      <c r="AE17" s="791"/>
      <c r="AF17" s="791"/>
      <c r="AG17" s="791"/>
      <c r="AH17" s="792"/>
    </row>
    <row r="18" spans="1:34" ht="26.1"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row>
    <row r="19" spans="1:34" ht="11.25" customHeight="1" x14ac:dyDescent="0.15">
      <c r="A19" s="112"/>
      <c r="B19" s="112"/>
      <c r="C19" s="112"/>
      <c r="D19" s="112"/>
      <c r="E19" s="103"/>
      <c r="F19" s="103"/>
      <c r="G19" s="103"/>
      <c r="H19" s="103"/>
      <c r="I19" s="103"/>
      <c r="J19" s="103"/>
      <c r="K19" s="103"/>
      <c r="L19" s="103"/>
      <c r="M19" s="103"/>
      <c r="N19" s="113"/>
      <c r="O19" s="113"/>
      <c r="P19" s="113"/>
      <c r="Q19" s="103"/>
      <c r="R19" s="103"/>
      <c r="S19" s="114"/>
      <c r="T19" s="114"/>
      <c r="U19" s="115"/>
      <c r="V19" s="115"/>
      <c r="W19" s="103"/>
      <c r="X19" s="103"/>
      <c r="Y19" s="116"/>
      <c r="Z19" s="116"/>
      <c r="AA19" s="116"/>
      <c r="AB19" s="116"/>
      <c r="AC19" s="116"/>
      <c r="AD19" s="103"/>
      <c r="AE19" s="103"/>
      <c r="AF19" s="103"/>
      <c r="AG19" s="103"/>
      <c r="AH19" s="103"/>
    </row>
    <row r="20" spans="1:34" ht="11.25" customHeight="1" x14ac:dyDescent="0.15">
      <c r="A20" s="112"/>
      <c r="B20" s="112"/>
      <c r="C20" s="112"/>
      <c r="D20" s="112"/>
      <c r="E20" s="103"/>
      <c r="F20" s="103"/>
      <c r="G20" s="103"/>
      <c r="H20" s="103"/>
      <c r="I20" s="103"/>
      <c r="J20" s="103"/>
      <c r="K20" s="103"/>
      <c r="L20" s="103"/>
      <c r="M20" s="103"/>
      <c r="N20" s="113"/>
      <c r="O20" s="113"/>
      <c r="P20" s="113"/>
      <c r="Q20" s="103"/>
      <c r="R20" s="103"/>
      <c r="S20" s="114"/>
      <c r="T20" s="114"/>
      <c r="U20" s="115"/>
      <c r="V20" s="115"/>
      <c r="W20" s="103"/>
      <c r="X20" s="103"/>
      <c r="Y20" s="116"/>
      <c r="Z20" s="116"/>
      <c r="AA20" s="116"/>
      <c r="AB20" s="116"/>
      <c r="AC20" s="116"/>
      <c r="AD20" s="103"/>
      <c r="AE20" s="103"/>
      <c r="AF20" s="103"/>
      <c r="AG20" s="103"/>
      <c r="AH20" s="103"/>
    </row>
    <row r="21" spans="1:34" ht="11.25" customHeight="1" thickBot="1" x14ac:dyDescent="0.2">
      <c r="C21" s="112"/>
      <c r="D21" s="112"/>
      <c r="E21" s="103"/>
      <c r="F21" s="103"/>
      <c r="G21" s="103"/>
      <c r="H21" s="103"/>
      <c r="I21" s="103"/>
      <c r="J21" s="103"/>
      <c r="K21" s="103"/>
      <c r="L21" s="103"/>
      <c r="M21" s="103"/>
      <c r="N21" s="113"/>
      <c r="O21" s="113"/>
      <c r="P21" s="113"/>
      <c r="Q21" s="103"/>
      <c r="R21" s="103"/>
      <c r="S21" s="114"/>
      <c r="T21" s="114"/>
      <c r="U21" s="117"/>
      <c r="V21" s="117"/>
      <c r="W21" s="103"/>
      <c r="X21" s="103"/>
      <c r="Y21" s="118"/>
      <c r="Z21" s="118"/>
      <c r="AA21" s="118"/>
      <c r="AB21" s="118"/>
      <c r="AC21" s="118"/>
      <c r="AD21" s="103"/>
      <c r="AE21" s="103"/>
      <c r="AF21" s="103"/>
      <c r="AG21" s="103"/>
      <c r="AH21" s="103"/>
    </row>
    <row r="22" spans="1:34" ht="18.75" customHeight="1" x14ac:dyDescent="0.15">
      <c r="A22" s="677" t="s">
        <v>267</v>
      </c>
      <c r="B22" s="678"/>
      <c r="C22" s="678"/>
      <c r="D22" s="678"/>
      <c r="E22" s="678"/>
      <c r="F22" s="678"/>
      <c r="G22" s="678"/>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9"/>
    </row>
    <row r="23" spans="1:34" ht="18.600000000000001" customHeight="1" x14ac:dyDescent="0.15">
      <c r="A23" s="636"/>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8"/>
    </row>
    <row r="24" spans="1:34" ht="18.75" customHeight="1" x14ac:dyDescent="0.15">
      <c r="A24" s="793" t="s">
        <v>268</v>
      </c>
      <c r="B24" s="794"/>
      <c r="C24" s="611" t="s">
        <v>269</v>
      </c>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796"/>
    </row>
    <row r="25" spans="1:34" ht="18.75" customHeight="1" x14ac:dyDescent="0.15">
      <c r="A25" s="616"/>
      <c r="B25" s="795"/>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20"/>
    </row>
    <row r="26" spans="1:34" ht="18.75" customHeight="1" x14ac:dyDescent="0.15">
      <c r="A26" s="618" t="s">
        <v>270</v>
      </c>
      <c r="B26" s="617"/>
      <c r="C26" s="797" t="s">
        <v>271</v>
      </c>
      <c r="D26" s="797"/>
      <c r="E26" s="797"/>
      <c r="F26" s="797"/>
      <c r="G26" s="797"/>
      <c r="H26" s="797"/>
      <c r="I26" s="797"/>
      <c r="J26" s="797"/>
      <c r="K26" s="797"/>
      <c r="L26" s="797"/>
      <c r="M26" s="797"/>
      <c r="N26" s="797"/>
      <c r="O26" s="797"/>
      <c r="P26" s="797"/>
      <c r="Q26" s="797"/>
      <c r="R26" s="797"/>
      <c r="S26" s="797"/>
      <c r="T26" s="797"/>
      <c r="U26" s="797"/>
      <c r="V26" s="797"/>
      <c r="W26" s="797"/>
      <c r="X26" s="797"/>
      <c r="Y26" s="797"/>
      <c r="Z26" s="797"/>
      <c r="AA26" s="797"/>
      <c r="AB26" s="797"/>
      <c r="AC26" s="797"/>
      <c r="AD26" s="797"/>
      <c r="AE26" s="797"/>
      <c r="AF26" s="797"/>
      <c r="AG26" s="797"/>
      <c r="AH26" s="798"/>
    </row>
    <row r="27" spans="1:34" ht="18.75" customHeight="1" x14ac:dyDescent="0.15">
      <c r="A27" s="618"/>
      <c r="B27" s="617"/>
      <c r="C27" s="797"/>
      <c r="D27" s="797"/>
      <c r="E27" s="797"/>
      <c r="F27" s="797"/>
      <c r="G27" s="797"/>
      <c r="H27" s="797"/>
      <c r="I27" s="797"/>
      <c r="J27" s="797"/>
      <c r="K27" s="797"/>
      <c r="L27" s="797"/>
      <c r="M27" s="797"/>
      <c r="N27" s="797"/>
      <c r="O27" s="797"/>
      <c r="P27" s="797"/>
      <c r="Q27" s="797"/>
      <c r="R27" s="797"/>
      <c r="S27" s="797"/>
      <c r="T27" s="797"/>
      <c r="U27" s="797"/>
      <c r="V27" s="797"/>
      <c r="W27" s="797"/>
      <c r="X27" s="797"/>
      <c r="Y27" s="797"/>
      <c r="Z27" s="797"/>
      <c r="AA27" s="797"/>
      <c r="AB27" s="797"/>
      <c r="AC27" s="797"/>
      <c r="AD27" s="797"/>
      <c r="AE27" s="797"/>
      <c r="AF27" s="797"/>
      <c r="AG27" s="797"/>
      <c r="AH27" s="798"/>
    </row>
    <row r="28" spans="1:34" ht="18.75" customHeight="1" x14ac:dyDescent="0.15">
      <c r="A28" s="616" t="s">
        <v>272</v>
      </c>
      <c r="B28" s="617"/>
      <c r="C28" s="619" t="s">
        <v>273</v>
      </c>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20"/>
    </row>
    <row r="29" spans="1:34" ht="18.600000000000001" customHeight="1" x14ac:dyDescent="0.15">
      <c r="A29" s="618"/>
      <c r="B29" s="617"/>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20"/>
    </row>
    <row r="30" spans="1:34" ht="18.600000000000001" customHeight="1" x14ac:dyDescent="0.15">
      <c r="A30" s="93"/>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19"/>
    </row>
    <row r="31" spans="1:34" ht="18.600000000000001" customHeight="1" x14ac:dyDescent="0.15">
      <c r="A31" s="58"/>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19"/>
    </row>
    <row r="32" spans="1:34" ht="18.75" customHeight="1" x14ac:dyDescent="0.15">
      <c r="A32" s="96"/>
      <c r="B32" s="100"/>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19"/>
    </row>
    <row r="33" spans="1:34" ht="18.75" customHeight="1" x14ac:dyDescent="0.15">
      <c r="A33" s="96"/>
      <c r="B33" s="100"/>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19"/>
    </row>
    <row r="34" spans="1:34" ht="18.75" customHeight="1" x14ac:dyDescent="0.15">
      <c r="A34" s="96"/>
      <c r="B34" s="100"/>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19"/>
    </row>
    <row r="35" spans="1:34" ht="18.75" customHeight="1" x14ac:dyDescent="0.15">
      <c r="A35" s="96"/>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20"/>
    </row>
    <row r="36" spans="1:34" ht="18.75" customHeight="1" thickBot="1" x14ac:dyDescent="0.2">
      <c r="A36" s="97"/>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3"/>
    </row>
    <row r="37" spans="1:34" ht="7.5" customHeight="1" x14ac:dyDescent="0.15">
      <c r="C37" s="112"/>
      <c r="D37" s="112"/>
      <c r="E37" s="44"/>
      <c r="F37" s="44"/>
      <c r="G37" s="44"/>
      <c r="H37" s="44"/>
      <c r="I37" s="44"/>
      <c r="J37" s="44"/>
      <c r="K37" s="44"/>
      <c r="L37" s="44"/>
      <c r="M37" s="44"/>
      <c r="N37" s="44"/>
      <c r="O37" s="44"/>
      <c r="P37" s="44"/>
      <c r="Q37" s="44"/>
      <c r="R37" s="124"/>
      <c r="S37" s="124"/>
      <c r="T37" s="124"/>
      <c r="U37" s="124"/>
      <c r="V37" s="124"/>
      <c r="W37" s="44"/>
      <c r="X37" s="124"/>
      <c r="Y37" s="124"/>
      <c r="Z37" s="124"/>
      <c r="AA37" s="124"/>
      <c r="AB37" s="124"/>
      <c r="AC37" s="44"/>
      <c r="AD37" s="124"/>
      <c r="AE37" s="124"/>
      <c r="AF37" s="124"/>
      <c r="AG37" s="124"/>
      <c r="AH37" s="124"/>
    </row>
    <row r="38" spans="1:34" ht="29.25" customHeight="1" x14ac:dyDescent="0.15">
      <c r="C38" s="112"/>
      <c r="D38" s="112"/>
      <c r="E38" s="44"/>
      <c r="F38" s="44"/>
      <c r="G38" s="44"/>
      <c r="H38" s="44"/>
      <c r="I38" s="44"/>
      <c r="J38" s="44"/>
      <c r="K38" s="44"/>
      <c r="L38" s="44"/>
      <c r="M38" s="44"/>
      <c r="N38" s="44"/>
      <c r="O38" s="44"/>
      <c r="P38" s="44"/>
      <c r="Q38" s="44"/>
      <c r="R38" s="124"/>
      <c r="S38" s="124"/>
      <c r="T38" s="124"/>
      <c r="U38" s="124"/>
      <c r="V38" s="124"/>
      <c r="W38" s="44"/>
      <c r="X38" s="124"/>
      <c r="Y38" s="124"/>
      <c r="Z38" s="124"/>
      <c r="AA38" s="124"/>
      <c r="AB38" s="124"/>
      <c r="AC38" s="44"/>
      <c r="AD38" s="124"/>
      <c r="AE38" s="124"/>
      <c r="AF38" s="124"/>
      <c r="AG38" s="124"/>
      <c r="AH38" s="124"/>
    </row>
    <row r="39" spans="1:34" ht="29.25" customHeight="1" x14ac:dyDescent="0.15">
      <c r="C39" s="112"/>
      <c r="D39" s="112"/>
      <c r="E39" s="44"/>
      <c r="F39" s="44"/>
      <c r="G39" s="44"/>
      <c r="H39" s="44"/>
      <c r="I39" s="44"/>
      <c r="J39" s="44"/>
      <c r="K39" s="44"/>
      <c r="L39" s="44"/>
      <c r="M39" s="44"/>
      <c r="N39" s="44"/>
      <c r="O39" s="44"/>
      <c r="P39" s="44"/>
      <c r="Q39" s="44"/>
      <c r="R39" s="124"/>
      <c r="S39" s="124"/>
      <c r="T39" s="124"/>
      <c r="U39" s="124"/>
      <c r="V39" s="124"/>
      <c r="W39" s="44"/>
      <c r="X39" s="124"/>
      <c r="Y39" s="124"/>
      <c r="Z39" s="124"/>
      <c r="AA39" s="124"/>
      <c r="AB39" s="124"/>
      <c r="AC39" s="44"/>
      <c r="AD39" s="124"/>
      <c r="AE39" s="124"/>
      <c r="AF39" s="124"/>
      <c r="AG39" s="124"/>
      <c r="AH39" s="124"/>
    </row>
    <row r="40" spans="1:34" ht="29.25" customHeight="1" x14ac:dyDescent="0.15">
      <c r="C40" s="112"/>
      <c r="D40" s="112"/>
      <c r="E40" s="44"/>
      <c r="F40" s="44"/>
      <c r="G40" s="44"/>
      <c r="H40" s="44"/>
      <c r="I40" s="44"/>
      <c r="J40" s="44"/>
      <c r="K40" s="44"/>
      <c r="L40" s="44"/>
      <c r="M40" s="44"/>
      <c r="N40" s="44"/>
      <c r="O40" s="44"/>
      <c r="P40" s="44"/>
      <c r="Q40" s="44"/>
      <c r="R40" s="124"/>
      <c r="S40" s="124"/>
      <c r="T40" s="124"/>
      <c r="U40" s="124"/>
      <c r="V40" s="124"/>
      <c r="W40" s="44"/>
      <c r="X40" s="124"/>
      <c r="Y40" s="124"/>
      <c r="Z40" s="124"/>
      <c r="AA40" s="124"/>
      <c r="AB40" s="124"/>
      <c r="AC40" s="44"/>
      <c r="AD40" s="124"/>
      <c r="AE40" s="124"/>
      <c r="AF40" s="124"/>
      <c r="AG40" s="124"/>
      <c r="AH40" s="124"/>
    </row>
    <row r="41" spans="1:34" ht="29.25" customHeight="1" x14ac:dyDescent="0.15">
      <c r="C41" s="112"/>
      <c r="D41" s="112"/>
      <c r="E41" s="44"/>
      <c r="F41" s="44"/>
      <c r="G41" s="44"/>
      <c r="H41" s="44"/>
      <c r="I41" s="44"/>
      <c r="J41" s="44"/>
      <c r="K41" s="44"/>
      <c r="L41" s="44"/>
      <c r="M41" s="44"/>
      <c r="N41" s="44"/>
      <c r="O41" s="44"/>
      <c r="P41" s="44"/>
      <c r="Q41" s="44"/>
      <c r="R41" s="124"/>
      <c r="S41" s="124"/>
      <c r="T41" s="124"/>
      <c r="U41" s="124"/>
      <c r="V41" s="124"/>
      <c r="W41" s="44"/>
      <c r="X41" s="124"/>
      <c r="Y41" s="124"/>
      <c r="Z41" s="124"/>
      <c r="AA41" s="124"/>
      <c r="AB41" s="124"/>
      <c r="AC41" s="44"/>
      <c r="AD41" s="124"/>
      <c r="AE41" s="124"/>
      <c r="AF41" s="124"/>
      <c r="AG41" s="124"/>
      <c r="AH41" s="124"/>
    </row>
    <row r="42" spans="1:34" ht="29.25" customHeight="1" x14ac:dyDescent="0.15">
      <c r="C42" s="112"/>
      <c r="D42" s="112"/>
      <c r="E42" s="44"/>
      <c r="F42" s="44"/>
      <c r="G42" s="44"/>
      <c r="H42" s="44"/>
      <c r="I42" s="44"/>
      <c r="J42" s="44"/>
      <c r="K42" s="44"/>
      <c r="L42" s="44"/>
      <c r="M42" s="44"/>
      <c r="N42" s="44"/>
      <c r="O42" s="44"/>
      <c r="P42" s="44"/>
      <c r="Q42" s="44"/>
      <c r="R42" s="124"/>
      <c r="S42" s="124"/>
      <c r="T42" s="124"/>
      <c r="U42" s="124"/>
      <c r="V42" s="124"/>
      <c r="W42" s="44"/>
      <c r="X42" s="124"/>
      <c r="Y42" s="124"/>
      <c r="Z42" s="124"/>
      <c r="AA42" s="124"/>
      <c r="AB42" s="124"/>
      <c r="AC42" s="44"/>
      <c r="AD42" s="124"/>
      <c r="AE42" s="124"/>
      <c r="AF42" s="124"/>
      <c r="AG42" s="124"/>
      <c r="AH42" s="124"/>
    </row>
    <row r="43" spans="1:34" ht="29.25" customHeight="1" x14ac:dyDescent="0.15">
      <c r="C43" s="112"/>
      <c r="D43" s="112"/>
      <c r="E43" s="44"/>
      <c r="F43" s="44"/>
      <c r="G43" s="44"/>
      <c r="H43" s="44"/>
      <c r="I43" s="44"/>
      <c r="J43" s="44"/>
      <c r="K43" s="44"/>
      <c r="L43" s="44"/>
      <c r="M43" s="44"/>
      <c r="N43" s="44"/>
      <c r="O43" s="44"/>
      <c r="P43" s="44"/>
      <c r="Q43" s="44"/>
      <c r="R43" s="124"/>
      <c r="S43" s="124"/>
      <c r="T43" s="124"/>
      <c r="U43" s="124"/>
      <c r="V43" s="124"/>
      <c r="W43" s="44"/>
      <c r="X43" s="124"/>
      <c r="Y43" s="124"/>
      <c r="Z43" s="124"/>
      <c r="AA43" s="124"/>
      <c r="AB43" s="124"/>
      <c r="AC43" s="44"/>
      <c r="AD43" s="124"/>
      <c r="AE43" s="124"/>
      <c r="AF43" s="124"/>
      <c r="AG43" s="124"/>
      <c r="AH43" s="124"/>
    </row>
    <row r="44" spans="1:34" ht="29.25" customHeight="1" x14ac:dyDescent="0.15">
      <c r="C44" s="112"/>
      <c r="D44" s="112"/>
      <c r="E44" s="44"/>
      <c r="F44" s="44"/>
      <c r="G44" s="44"/>
      <c r="H44" s="44"/>
      <c r="I44" s="44"/>
      <c r="J44" s="44"/>
      <c r="K44" s="44"/>
      <c r="L44" s="44"/>
      <c r="M44" s="44"/>
      <c r="N44" s="44"/>
      <c r="O44" s="44"/>
      <c r="P44" s="44"/>
      <c r="Q44" s="44"/>
      <c r="R44" s="124"/>
      <c r="S44" s="124"/>
      <c r="T44" s="124"/>
      <c r="U44" s="124"/>
      <c r="V44" s="124"/>
      <c r="W44" s="44"/>
      <c r="X44" s="124"/>
      <c r="Y44" s="124"/>
      <c r="Z44" s="124"/>
      <c r="AA44" s="124"/>
      <c r="AB44" s="124"/>
      <c r="AC44" s="44"/>
      <c r="AD44" s="124"/>
      <c r="AE44" s="124"/>
      <c r="AF44" s="124"/>
      <c r="AG44" s="124"/>
      <c r="AH44" s="124"/>
    </row>
    <row r="45" spans="1:34" ht="29.25" customHeight="1" x14ac:dyDescent="0.15">
      <c r="C45" s="112"/>
      <c r="D45" s="112"/>
      <c r="E45" s="44"/>
      <c r="F45" s="44"/>
      <c r="G45" s="44"/>
      <c r="H45" s="44"/>
      <c r="I45" s="44"/>
      <c r="J45" s="44"/>
      <c r="K45" s="44"/>
      <c r="L45" s="44"/>
      <c r="M45" s="44"/>
      <c r="N45" s="44"/>
      <c r="O45" s="44"/>
      <c r="P45" s="44"/>
      <c r="Q45" s="44"/>
      <c r="R45" s="124"/>
      <c r="S45" s="124"/>
      <c r="T45" s="124"/>
      <c r="U45" s="124"/>
      <c r="V45" s="124"/>
      <c r="W45" s="44"/>
      <c r="X45" s="124"/>
      <c r="Y45" s="124"/>
      <c r="Z45" s="124"/>
      <c r="AA45" s="124"/>
      <c r="AB45" s="124"/>
      <c r="AC45" s="44"/>
      <c r="AD45" s="124"/>
      <c r="AE45" s="124"/>
      <c r="AF45" s="124"/>
      <c r="AG45" s="124"/>
      <c r="AH45" s="124"/>
    </row>
    <row r="46" spans="1:34" ht="29.25" customHeight="1" x14ac:dyDescent="0.15">
      <c r="C46" s="112"/>
      <c r="D46" s="112"/>
      <c r="E46" s="44"/>
      <c r="F46" s="44"/>
      <c r="G46" s="44"/>
      <c r="H46" s="44"/>
      <c r="I46" s="44"/>
      <c r="J46" s="44"/>
      <c r="K46" s="44"/>
      <c r="L46" s="44"/>
      <c r="M46" s="44"/>
      <c r="N46" s="44"/>
      <c r="O46" s="44"/>
      <c r="P46" s="44"/>
      <c r="Q46" s="44"/>
      <c r="R46" s="124"/>
      <c r="S46" s="124"/>
      <c r="T46" s="124"/>
      <c r="U46" s="124"/>
      <c r="V46" s="124"/>
      <c r="W46" s="44"/>
      <c r="X46" s="124"/>
      <c r="Y46" s="124"/>
      <c r="Z46" s="124"/>
      <c r="AA46" s="124"/>
      <c r="AB46" s="124"/>
      <c r="AC46" s="44"/>
      <c r="AD46" s="124"/>
      <c r="AE46" s="124"/>
      <c r="AF46" s="124"/>
      <c r="AG46" s="124"/>
      <c r="AH46" s="124"/>
    </row>
    <row r="47" spans="1:34" ht="29.25" customHeight="1" x14ac:dyDescent="0.15">
      <c r="C47" s="112"/>
      <c r="D47" s="112"/>
      <c r="E47" s="44"/>
      <c r="F47" s="44"/>
      <c r="G47" s="44"/>
      <c r="H47" s="44"/>
      <c r="I47" s="44"/>
      <c r="J47" s="44"/>
      <c r="K47" s="44"/>
      <c r="L47" s="44"/>
      <c r="M47" s="44"/>
      <c r="N47" s="44"/>
      <c r="O47" s="44"/>
      <c r="P47" s="44"/>
      <c r="Q47" s="44"/>
      <c r="R47" s="124"/>
      <c r="S47" s="124"/>
      <c r="T47" s="124"/>
      <c r="U47" s="124"/>
      <c r="V47" s="124"/>
      <c r="W47" s="44"/>
      <c r="X47" s="124"/>
      <c r="Y47" s="124"/>
      <c r="Z47" s="124"/>
      <c r="AA47" s="124"/>
      <c r="AB47" s="124"/>
      <c r="AC47" s="44"/>
      <c r="AD47" s="124"/>
      <c r="AE47" s="124"/>
      <c r="AF47" s="124"/>
      <c r="AG47" s="124"/>
      <c r="AH47" s="124"/>
    </row>
    <row r="48" spans="1:34" ht="29.25" customHeight="1" x14ac:dyDescent="0.15">
      <c r="C48" s="112"/>
      <c r="D48" s="112"/>
      <c r="E48" s="44"/>
      <c r="F48" s="44"/>
      <c r="G48" s="44"/>
      <c r="H48" s="44"/>
      <c r="I48" s="44"/>
      <c r="J48" s="44"/>
      <c r="K48" s="44"/>
      <c r="L48" s="44"/>
      <c r="M48" s="44"/>
      <c r="N48" s="44"/>
      <c r="O48" s="44"/>
      <c r="P48" s="44"/>
      <c r="Q48" s="44"/>
      <c r="R48" s="124"/>
      <c r="S48" s="124"/>
      <c r="T48" s="124"/>
      <c r="U48" s="124"/>
      <c r="V48" s="124"/>
      <c r="W48" s="44"/>
      <c r="X48" s="124"/>
      <c r="Y48" s="124"/>
      <c r="Z48" s="124"/>
      <c r="AA48" s="124"/>
      <c r="AB48" s="124"/>
      <c r="AC48" s="44"/>
      <c r="AD48" s="124"/>
      <c r="AE48" s="124"/>
      <c r="AF48" s="124"/>
      <c r="AG48" s="124"/>
      <c r="AH48" s="124"/>
    </row>
    <row r="49" spans="1:34" ht="29.25" customHeight="1" x14ac:dyDescent="0.15">
      <c r="C49" s="112"/>
      <c r="D49" s="112"/>
      <c r="E49" s="44"/>
      <c r="F49" s="44"/>
      <c r="G49" s="44"/>
      <c r="H49" s="44"/>
      <c r="I49" s="44"/>
      <c r="J49" s="44"/>
      <c r="K49" s="44"/>
      <c r="L49" s="44"/>
      <c r="M49" s="44"/>
      <c r="N49" s="44"/>
      <c r="O49" s="44"/>
      <c r="P49" s="44"/>
      <c r="Q49" s="44"/>
      <c r="R49" s="124"/>
      <c r="S49" s="124"/>
      <c r="T49" s="124"/>
      <c r="U49" s="124"/>
      <c r="V49" s="124"/>
      <c r="W49" s="44"/>
      <c r="X49" s="124"/>
      <c r="Y49" s="124"/>
      <c r="Z49" s="124"/>
      <c r="AA49" s="124"/>
      <c r="AB49" s="124"/>
      <c r="AC49" s="44"/>
      <c r="AD49" s="124"/>
      <c r="AE49" s="124"/>
      <c r="AF49" s="124"/>
      <c r="AG49" s="124"/>
      <c r="AH49" s="124"/>
    </row>
    <row r="50" spans="1:34" ht="29.25" customHeight="1" x14ac:dyDescent="0.15">
      <c r="C50" s="112"/>
      <c r="D50" s="112"/>
      <c r="E50" s="44"/>
      <c r="F50" s="44"/>
      <c r="G50" s="44"/>
      <c r="H50" s="44"/>
      <c r="I50" s="44"/>
      <c r="J50" s="44"/>
      <c r="K50" s="44"/>
      <c r="L50" s="44"/>
      <c r="M50" s="44"/>
      <c r="N50" s="44"/>
      <c r="O50" s="44"/>
      <c r="P50" s="44"/>
      <c r="Q50" s="44"/>
      <c r="R50" s="124"/>
      <c r="S50" s="124"/>
      <c r="T50" s="124"/>
      <c r="U50" s="124"/>
      <c r="V50" s="124"/>
      <c r="W50" s="44"/>
      <c r="X50" s="124"/>
      <c r="Y50" s="124"/>
      <c r="Z50" s="124"/>
      <c r="AA50" s="124"/>
      <c r="AB50" s="124"/>
      <c r="AC50" s="44"/>
      <c r="AD50" s="124"/>
      <c r="AE50" s="124"/>
      <c r="AF50" s="124"/>
      <c r="AG50" s="124"/>
      <c r="AH50" s="124"/>
    </row>
    <row r="51" spans="1:34" ht="29.25" customHeight="1" x14ac:dyDescent="0.15">
      <c r="C51" s="112"/>
      <c r="D51" s="112"/>
      <c r="E51" s="44"/>
      <c r="F51" s="44"/>
      <c r="G51" s="44"/>
      <c r="H51" s="44"/>
      <c r="I51" s="44"/>
      <c r="J51" s="44"/>
      <c r="K51" s="44"/>
      <c r="L51" s="44"/>
      <c r="M51" s="44"/>
      <c r="N51" s="44"/>
      <c r="O51" s="44"/>
      <c r="P51" s="44"/>
      <c r="Q51" s="44"/>
      <c r="R51" s="124"/>
      <c r="S51" s="124"/>
      <c r="T51" s="124"/>
      <c r="U51" s="124"/>
      <c r="V51" s="124"/>
      <c r="W51" s="44"/>
      <c r="X51" s="124"/>
      <c r="Y51" s="124"/>
      <c r="Z51" s="124"/>
      <c r="AA51" s="124"/>
      <c r="AB51" s="124"/>
      <c r="AC51" s="44"/>
      <c r="AD51" s="124"/>
      <c r="AE51" s="124"/>
      <c r="AF51" s="124"/>
      <c r="AG51" s="124"/>
      <c r="AH51" s="124"/>
    </row>
    <row r="52" spans="1:34" ht="15" customHeigh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139" spans="7:34" ht="15" customHeight="1" x14ac:dyDescent="0.15">
      <c r="G139" s="54"/>
      <c r="H139" s="54"/>
      <c r="I139" s="54"/>
      <c r="J139" s="54"/>
      <c r="K139" s="54"/>
      <c r="L139" s="54"/>
      <c r="M139" s="54"/>
      <c r="N139" s="54"/>
      <c r="O139" s="125"/>
      <c r="P139" s="125"/>
      <c r="Q139" s="125"/>
      <c r="R139" s="125"/>
      <c r="S139" s="126"/>
      <c r="T139" s="126"/>
      <c r="U139" s="126"/>
      <c r="V139" s="126"/>
      <c r="W139" s="126"/>
      <c r="X139" s="126"/>
      <c r="Y139" s="127"/>
      <c r="Z139" s="127"/>
      <c r="AA139" s="127"/>
      <c r="AB139" s="127"/>
      <c r="AC139" s="127"/>
      <c r="AD139" s="127"/>
      <c r="AE139" s="127"/>
      <c r="AF139" s="127"/>
      <c r="AG139" s="128"/>
      <c r="AH139" s="128"/>
    </row>
    <row r="140" spans="7:34" ht="15" customHeight="1" x14ac:dyDescent="0.15">
      <c r="G140" s="54"/>
      <c r="H140" s="54"/>
      <c r="I140" s="54"/>
      <c r="J140" s="54"/>
      <c r="K140" s="54"/>
      <c r="L140" s="54"/>
      <c r="M140" s="54"/>
      <c r="N140" s="54"/>
      <c r="O140" s="125"/>
      <c r="P140" s="125"/>
      <c r="Q140" s="125"/>
      <c r="R140" s="125"/>
      <c r="S140" s="129"/>
      <c r="T140" s="129"/>
      <c r="U140" s="129"/>
      <c r="V140" s="129"/>
      <c r="W140" s="129"/>
      <c r="X140" s="129"/>
      <c r="Y140" s="127"/>
      <c r="Z140" s="127"/>
      <c r="AA140" s="127"/>
      <c r="AB140" s="127"/>
      <c r="AC140" s="127"/>
      <c r="AD140" s="127"/>
      <c r="AE140" s="127"/>
      <c r="AF140" s="127"/>
      <c r="AG140" s="128"/>
      <c r="AH140" s="128"/>
    </row>
    <row r="141" spans="7:34" ht="15" customHeight="1" x14ac:dyDescent="0.15">
      <c r="G141" s="54"/>
      <c r="H141" s="54"/>
      <c r="I141" s="54"/>
      <c r="J141" s="54"/>
      <c r="K141" s="54"/>
      <c r="L141" s="54"/>
      <c r="M141" s="54"/>
      <c r="N141" s="104"/>
      <c r="O141" s="125"/>
      <c r="P141" s="125"/>
      <c r="Q141" s="125"/>
      <c r="R141" s="104"/>
      <c r="S141" s="130"/>
      <c r="T141" s="130"/>
      <c r="U141" s="130"/>
      <c r="V141" s="130"/>
      <c r="W141" s="130"/>
      <c r="X141" s="130"/>
      <c r="Y141" s="127"/>
      <c r="Z141" s="127"/>
      <c r="AA141" s="127"/>
      <c r="AB141" s="127"/>
      <c r="AC141" s="127"/>
      <c r="AD141" s="127"/>
      <c r="AE141" s="127"/>
      <c r="AF141" s="127"/>
      <c r="AG141" s="128"/>
      <c r="AH141" s="128"/>
    </row>
    <row r="142" spans="7:34" ht="15" customHeight="1" x14ac:dyDescent="0.15">
      <c r="G142" s="54"/>
      <c r="H142" s="54"/>
      <c r="I142" s="54"/>
      <c r="J142" s="54"/>
      <c r="K142" s="54"/>
      <c r="L142" s="54"/>
      <c r="M142" s="54"/>
      <c r="N142" s="54"/>
      <c r="O142" s="125"/>
      <c r="P142" s="125"/>
      <c r="Q142" s="125"/>
      <c r="R142" s="125"/>
      <c r="S142" s="126"/>
      <c r="T142" s="126"/>
      <c r="U142" s="126"/>
      <c r="V142" s="126"/>
      <c r="W142" s="126"/>
      <c r="X142" s="126"/>
      <c r="Y142" s="127"/>
      <c r="Z142" s="127"/>
      <c r="AA142" s="127"/>
      <c r="AB142" s="127"/>
      <c r="AC142" s="127"/>
      <c r="AD142" s="127"/>
      <c r="AE142" s="127"/>
      <c r="AF142" s="127"/>
      <c r="AG142" s="128"/>
      <c r="AH142" s="128"/>
    </row>
    <row r="143" spans="7:34" ht="15" customHeight="1" x14ac:dyDescent="0.15">
      <c r="G143" s="54"/>
      <c r="H143" s="54"/>
      <c r="I143" s="54"/>
      <c r="J143" s="54"/>
      <c r="K143" s="54"/>
      <c r="L143" s="54"/>
      <c r="M143" s="54"/>
      <c r="N143" s="54"/>
      <c r="O143" s="125"/>
      <c r="P143" s="125"/>
      <c r="Q143" s="125"/>
      <c r="R143" s="125"/>
      <c r="S143" s="129"/>
      <c r="T143" s="129"/>
      <c r="U143" s="129"/>
      <c r="V143" s="129"/>
      <c r="W143" s="129"/>
      <c r="X143" s="129"/>
      <c r="Y143" s="127"/>
      <c r="Z143" s="127"/>
      <c r="AA143" s="127"/>
      <c r="AB143" s="127"/>
      <c r="AC143" s="127"/>
      <c r="AD143" s="127"/>
      <c r="AE143" s="127"/>
      <c r="AF143" s="127"/>
      <c r="AG143" s="128"/>
      <c r="AH143" s="128"/>
    </row>
    <row r="144" spans="7:34" ht="15" customHeight="1" x14ac:dyDescent="0.15">
      <c r="G144" s="54"/>
      <c r="H144" s="54"/>
      <c r="I144" s="54"/>
      <c r="J144" s="54"/>
      <c r="K144" s="54"/>
      <c r="L144" s="54"/>
      <c r="M144" s="54"/>
      <c r="N144" s="104"/>
      <c r="O144" s="125"/>
      <c r="P144" s="125"/>
      <c r="Q144" s="125"/>
      <c r="R144" s="104"/>
      <c r="S144" s="130"/>
      <c r="T144" s="130"/>
      <c r="U144" s="130"/>
      <c r="V144" s="130"/>
      <c r="W144" s="130"/>
      <c r="X144" s="130"/>
      <c r="Y144" s="127"/>
      <c r="Z144" s="127"/>
      <c r="AA144" s="127"/>
      <c r="AB144" s="127"/>
      <c r="AC144" s="127"/>
      <c r="AD144" s="127"/>
      <c r="AE144" s="127"/>
      <c r="AF144" s="127"/>
      <c r="AG144" s="128"/>
      <c r="AH144" s="128"/>
    </row>
    <row r="145" spans="7:34" ht="15" customHeight="1" x14ac:dyDescent="0.15">
      <c r="G145" s="54"/>
      <c r="H145" s="54"/>
      <c r="I145" s="54"/>
      <c r="J145" s="54"/>
      <c r="K145" s="54"/>
      <c r="L145" s="54"/>
      <c r="M145" s="54"/>
      <c r="N145" s="54"/>
      <c r="O145" s="125"/>
      <c r="P145" s="125"/>
      <c r="Q145" s="125"/>
      <c r="R145" s="125"/>
      <c r="S145" s="126"/>
      <c r="T145" s="126"/>
      <c r="U145" s="126"/>
      <c r="V145" s="126"/>
      <c r="W145" s="126"/>
      <c r="X145" s="126"/>
      <c r="Y145" s="127"/>
      <c r="Z145" s="127"/>
      <c r="AA145" s="127"/>
      <c r="AB145" s="127"/>
      <c r="AC145" s="127"/>
      <c r="AD145" s="127"/>
      <c r="AE145" s="127"/>
      <c r="AF145" s="127"/>
      <c r="AG145" s="128"/>
      <c r="AH145" s="128"/>
    </row>
    <row r="146" spans="7:34" ht="15" customHeight="1" x14ac:dyDescent="0.15">
      <c r="G146" s="54"/>
      <c r="H146" s="54"/>
      <c r="I146" s="54"/>
      <c r="J146" s="54"/>
      <c r="K146" s="54"/>
      <c r="L146" s="54"/>
      <c r="M146" s="54"/>
      <c r="N146" s="54"/>
      <c r="O146" s="125"/>
      <c r="P146" s="125"/>
      <c r="Q146" s="125"/>
      <c r="R146" s="125"/>
      <c r="S146" s="129"/>
      <c r="T146" s="129"/>
      <c r="U146" s="129"/>
      <c r="V146" s="129"/>
      <c r="W146" s="129"/>
      <c r="X146" s="129"/>
      <c r="Y146" s="127"/>
      <c r="Z146" s="127"/>
      <c r="AA146" s="127"/>
      <c r="AB146" s="127"/>
      <c r="AC146" s="127"/>
      <c r="AD146" s="127"/>
      <c r="AE146" s="127"/>
      <c r="AF146" s="127"/>
      <c r="AG146" s="128"/>
      <c r="AH146" s="128"/>
    </row>
    <row r="147" spans="7:34" ht="15" customHeight="1" x14ac:dyDescent="0.15">
      <c r="G147" s="54"/>
      <c r="H147" s="54"/>
      <c r="I147" s="54"/>
      <c r="J147" s="54"/>
      <c r="K147" s="54"/>
      <c r="L147" s="54"/>
      <c r="M147" s="54"/>
      <c r="N147" s="104"/>
      <c r="O147" s="125"/>
      <c r="P147" s="125"/>
      <c r="Q147" s="125"/>
      <c r="R147" s="104"/>
      <c r="S147" s="130"/>
      <c r="T147" s="130"/>
      <c r="U147" s="130"/>
      <c r="V147" s="130"/>
      <c r="W147" s="130"/>
      <c r="X147" s="130"/>
      <c r="Y147" s="127"/>
      <c r="Z147" s="127"/>
      <c r="AA147" s="127"/>
      <c r="AB147" s="127"/>
      <c r="AC147" s="127"/>
      <c r="AD147" s="127"/>
      <c r="AE147" s="127"/>
      <c r="AF147" s="127"/>
      <c r="AG147" s="128"/>
      <c r="AH147" s="128"/>
    </row>
    <row r="148" spans="7:34" ht="15" customHeight="1" x14ac:dyDescent="0.15">
      <c r="G148" s="54"/>
      <c r="H148" s="54"/>
      <c r="I148" s="54"/>
      <c r="J148" s="54"/>
      <c r="K148" s="54"/>
      <c r="L148" s="54"/>
      <c r="M148" s="54"/>
      <c r="N148" s="54"/>
      <c r="O148" s="125"/>
      <c r="P148" s="125"/>
      <c r="Q148" s="125"/>
      <c r="R148" s="125"/>
      <c r="S148" s="126"/>
      <c r="T148" s="126"/>
      <c r="U148" s="126"/>
      <c r="V148" s="126"/>
      <c r="W148" s="126"/>
      <c r="X148" s="126"/>
      <c r="Y148" s="127"/>
      <c r="Z148" s="127"/>
      <c r="AA148" s="127"/>
      <c r="AB148" s="127"/>
      <c r="AC148" s="127"/>
      <c r="AD148" s="127"/>
      <c r="AE148" s="127"/>
      <c r="AF148" s="127"/>
      <c r="AG148" s="128"/>
      <c r="AH148" s="128"/>
    </row>
    <row r="149" spans="7:34" ht="15" customHeight="1" x14ac:dyDescent="0.15">
      <c r="G149" s="54"/>
      <c r="H149" s="54"/>
      <c r="I149" s="54"/>
      <c r="J149" s="54"/>
      <c r="K149" s="54"/>
      <c r="L149" s="54"/>
      <c r="M149" s="54"/>
      <c r="N149" s="54"/>
      <c r="O149" s="125"/>
      <c r="P149" s="125"/>
      <c r="Q149" s="125"/>
      <c r="R149" s="125"/>
      <c r="S149" s="129"/>
      <c r="T149" s="129"/>
      <c r="U149" s="129"/>
      <c r="V149" s="129"/>
      <c r="W149" s="129"/>
      <c r="X149" s="129"/>
      <c r="Y149" s="127"/>
      <c r="Z149" s="127"/>
      <c r="AA149" s="127"/>
      <c r="AB149" s="127"/>
      <c r="AC149" s="127"/>
      <c r="AD149" s="127"/>
      <c r="AE149" s="127"/>
      <c r="AF149" s="127"/>
      <c r="AG149" s="128"/>
      <c r="AH149" s="128"/>
    </row>
    <row r="150" spans="7:34" ht="15" customHeight="1" x14ac:dyDescent="0.15">
      <c r="G150" s="54"/>
      <c r="H150" s="54"/>
      <c r="I150" s="54"/>
      <c r="J150" s="54"/>
      <c r="K150" s="54"/>
      <c r="L150" s="54"/>
      <c r="M150" s="54"/>
      <c r="N150" s="104"/>
      <c r="O150" s="125"/>
      <c r="P150" s="125"/>
      <c r="Q150" s="125"/>
      <c r="R150" s="104"/>
      <c r="S150" s="130"/>
      <c r="T150" s="130"/>
      <c r="U150" s="130"/>
      <c r="V150" s="130"/>
      <c r="W150" s="130"/>
      <c r="X150" s="130"/>
      <c r="Y150" s="127"/>
      <c r="Z150" s="127"/>
      <c r="AA150" s="127"/>
      <c r="AB150" s="127"/>
      <c r="AC150" s="127"/>
      <c r="AD150" s="127"/>
      <c r="AE150" s="127"/>
      <c r="AF150" s="127"/>
      <c r="AG150" s="128"/>
      <c r="AH150" s="128"/>
    </row>
  </sheetData>
  <sheetProtection selectLockedCells="1"/>
  <mergeCells count="66">
    <mergeCell ref="A28:B29"/>
    <mergeCell ref="C28:AH29"/>
    <mergeCell ref="A22:AH23"/>
    <mergeCell ref="U14:V14"/>
    <mergeCell ref="W14:X14"/>
    <mergeCell ref="E14:M14"/>
    <mergeCell ref="N14:P14"/>
    <mergeCell ref="S16:T16"/>
    <mergeCell ref="Q14:R14"/>
    <mergeCell ref="AD14:AH17"/>
    <mergeCell ref="A24:B25"/>
    <mergeCell ref="C24:AH25"/>
    <mergeCell ref="A26:B27"/>
    <mergeCell ref="C26:AH27"/>
    <mergeCell ref="S14:T14"/>
    <mergeCell ref="N17:P17"/>
    <mergeCell ref="N2:P2"/>
    <mergeCell ref="Q2:AH2"/>
    <mergeCell ref="A3:AH4"/>
    <mergeCell ref="K7:AH7"/>
    <mergeCell ref="K8:AH9"/>
    <mergeCell ref="W5:AA5"/>
    <mergeCell ref="AB5:AH5"/>
    <mergeCell ref="C5:E5"/>
    <mergeCell ref="C6:E6"/>
    <mergeCell ref="F6:AH6"/>
    <mergeCell ref="F5:V5"/>
    <mergeCell ref="A5:B17"/>
    <mergeCell ref="E16:M16"/>
    <mergeCell ref="S15:T15"/>
    <mergeCell ref="W15:X15"/>
    <mergeCell ref="W16:X16"/>
    <mergeCell ref="C12:D17"/>
    <mergeCell ref="E15:M15"/>
    <mergeCell ref="N15:P15"/>
    <mergeCell ref="W17:X17"/>
    <mergeCell ref="Y12:AC12"/>
    <mergeCell ref="E13:M13"/>
    <mergeCell ref="N13:R13"/>
    <mergeCell ref="S13:T13"/>
    <mergeCell ref="U13:X13"/>
    <mergeCell ref="E17:M17"/>
    <mergeCell ref="U15:V15"/>
    <mergeCell ref="U16:V16"/>
    <mergeCell ref="Q16:R16"/>
    <mergeCell ref="U17:V17"/>
    <mergeCell ref="Q15:R15"/>
    <mergeCell ref="E12:M12"/>
    <mergeCell ref="C7:E9"/>
    <mergeCell ref="F7:J7"/>
    <mergeCell ref="F8:J9"/>
    <mergeCell ref="C10:J11"/>
    <mergeCell ref="K10:P10"/>
    <mergeCell ref="K11:P11"/>
    <mergeCell ref="N16:P16"/>
    <mergeCell ref="Q17:R17"/>
    <mergeCell ref="S17:T17"/>
    <mergeCell ref="Y13:AH13"/>
    <mergeCell ref="AD12:AF12"/>
    <mergeCell ref="AG12:AH12"/>
    <mergeCell ref="Y14:AC17"/>
    <mergeCell ref="W10:AA10"/>
    <mergeCell ref="AC10:AG10"/>
    <mergeCell ref="Q11:AH11"/>
    <mergeCell ref="Q10:U10"/>
    <mergeCell ref="N12:X12"/>
  </mergeCells>
  <phoneticPr fontId="2"/>
  <dataValidations disablePrompts="1" count="2">
    <dataValidation type="list" allowBlank="1" showInputMessage="1" showErrorMessage="1" prompt="この項目が該当する場合「○」を選択してください" sqref="Q37:Q51 AC37:AC51 W37:W51">
      <formula1>"○"</formula1>
    </dataValidation>
    <dataValidation type="list" allowBlank="1" showInputMessage="1" showErrorMessage="1" sqref="V10 AB10 AH10">
      <formula1>"□,■"</formula1>
    </dataValidation>
  </dataValidations>
  <printOptions horizontalCentered="1"/>
  <pageMargins left="0.39370078740157483" right="0.39370078740157483" top="0.59055118110236227" bottom="0.59055118110236227" header="0.31496062992125984" footer="0.31496062992125984"/>
  <pageSetup paperSize="9" scale="70"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CF81"/>
  <sheetViews>
    <sheetView view="pageBreakPreview" zoomScale="90" zoomScaleNormal="100" zoomScaleSheetLayoutView="90" workbookViewId="0">
      <selection activeCell="BG54" sqref="BG54"/>
    </sheetView>
  </sheetViews>
  <sheetFormatPr defaultColWidth="3.125" defaultRowHeight="13.5" x14ac:dyDescent="0.15"/>
  <cols>
    <col min="1" max="3" width="1.625" style="1" customWidth="1"/>
    <col min="4" max="41" width="2" style="1" customWidth="1"/>
    <col min="42" max="42" width="2.875" style="1" customWidth="1"/>
    <col min="43" max="83" width="2" style="1" customWidth="1"/>
    <col min="84" max="84" width="2.375" style="1" customWidth="1"/>
    <col min="85" max="16384" width="3.125" style="1"/>
  </cols>
  <sheetData>
    <row r="1" spans="1:84" ht="18.75" customHeight="1" x14ac:dyDescent="0.15">
      <c r="A1" s="22" t="s">
        <v>284</v>
      </c>
      <c r="B1" s="23"/>
      <c r="C1" s="24"/>
      <c r="D1" s="24"/>
      <c r="E1" s="24"/>
      <c r="F1" s="24"/>
      <c r="G1" s="24"/>
      <c r="H1" s="24"/>
      <c r="I1" s="24"/>
      <c r="J1" s="24"/>
      <c r="K1" s="24"/>
      <c r="L1" s="24"/>
      <c r="M1" s="24"/>
      <c r="N1" s="24"/>
      <c r="O1" s="24"/>
      <c r="P1" s="24"/>
      <c r="Q1" s="24"/>
      <c r="R1" s="24"/>
      <c r="S1" s="24"/>
      <c r="T1" s="24"/>
      <c r="U1" s="24"/>
      <c r="V1" s="24"/>
      <c r="W1" s="24"/>
      <c r="X1" s="24"/>
      <c r="Y1" s="24"/>
      <c r="Z1" s="25"/>
      <c r="AA1" s="25"/>
      <c r="AB1" s="25"/>
      <c r="AC1" s="25"/>
      <c r="AD1" s="25"/>
      <c r="AE1" s="25"/>
      <c r="AF1" s="25"/>
      <c r="AG1" s="25"/>
      <c r="AH1" s="25"/>
      <c r="AI1" s="25"/>
      <c r="AJ1" s="25"/>
      <c r="AK1" s="25"/>
      <c r="AL1" s="25"/>
      <c r="AM1" s="25"/>
      <c r="AN1" s="25"/>
      <c r="AO1" s="25"/>
      <c r="AP1" s="26"/>
    </row>
    <row r="2" spans="1:84" ht="18.75" customHeight="1" x14ac:dyDescent="0.15">
      <c r="A2" s="810" t="s">
        <v>274</v>
      </c>
      <c r="B2" s="810"/>
      <c r="C2" s="810"/>
      <c r="D2" s="810"/>
      <c r="E2" s="810"/>
      <c r="F2" s="810"/>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11"/>
      <c r="AK2" s="811"/>
      <c r="AL2" s="811"/>
      <c r="AM2" s="811"/>
      <c r="AN2" s="811"/>
      <c r="AO2" s="811"/>
      <c r="AP2" s="811"/>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8"/>
    </row>
    <row r="3" spans="1:84" ht="18.75" customHeight="1" x14ac:dyDescent="0.15">
      <c r="A3" s="812" t="s">
        <v>275</v>
      </c>
      <c r="B3" s="813"/>
      <c r="C3" s="813"/>
      <c r="D3" s="813"/>
      <c r="E3" s="813"/>
      <c r="F3" s="814"/>
      <c r="G3" s="815"/>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c r="AG3" s="816"/>
      <c r="AH3" s="816"/>
      <c r="AI3" s="816"/>
      <c r="AJ3" s="816"/>
      <c r="AK3" s="816"/>
      <c r="AL3" s="816"/>
      <c r="AM3" s="816"/>
      <c r="AN3" s="816"/>
      <c r="AO3" s="816"/>
      <c r="AP3" s="817"/>
      <c r="AQ3" s="818" t="s">
        <v>276</v>
      </c>
      <c r="AR3" s="818"/>
      <c r="AS3" s="818"/>
      <c r="AT3" s="818"/>
      <c r="AU3" s="818"/>
      <c r="AV3" s="818"/>
      <c r="AW3" s="818"/>
      <c r="AX3" s="818"/>
      <c r="AY3" s="818"/>
      <c r="AZ3" s="818"/>
      <c r="BA3" s="818"/>
      <c r="BB3" s="818"/>
      <c r="BC3" s="818"/>
      <c r="BD3" s="818"/>
      <c r="BE3" s="818"/>
      <c r="BF3" s="818"/>
      <c r="BG3" s="818"/>
      <c r="BH3" s="818"/>
      <c r="BI3" s="818"/>
      <c r="BJ3" s="818"/>
      <c r="BK3" s="818"/>
      <c r="BL3" s="818"/>
      <c r="BM3" s="818"/>
      <c r="BN3" s="818"/>
      <c r="BO3" s="818"/>
      <c r="BP3" s="818"/>
      <c r="BQ3" s="818"/>
      <c r="BR3" s="818"/>
      <c r="BS3" s="818"/>
      <c r="BT3" s="818"/>
      <c r="BU3" s="818"/>
      <c r="BV3" s="818"/>
      <c r="BW3" s="818"/>
      <c r="BX3" s="818"/>
      <c r="BY3" s="818"/>
      <c r="BZ3" s="818"/>
      <c r="CA3" s="818"/>
      <c r="CB3" s="818"/>
      <c r="CC3" s="818"/>
      <c r="CD3" s="818"/>
      <c r="CE3" s="818"/>
      <c r="CF3" s="818"/>
    </row>
    <row r="4" spans="1:84" ht="22.5" customHeight="1" thickBot="1" x14ac:dyDescent="0.2">
      <c r="A4" s="819" t="s">
        <v>277</v>
      </c>
      <c r="B4" s="820"/>
      <c r="C4" s="820"/>
      <c r="D4" s="820"/>
      <c r="E4" s="820"/>
      <c r="F4" s="820"/>
      <c r="G4" s="820"/>
      <c r="H4" s="820"/>
      <c r="I4" s="820"/>
      <c r="J4" s="820"/>
      <c r="K4" s="820"/>
      <c r="L4" s="820"/>
      <c r="M4" s="820"/>
      <c r="N4" s="820"/>
      <c r="O4" s="820"/>
      <c r="P4" s="820"/>
      <c r="Q4" s="820"/>
      <c r="R4" s="820"/>
      <c r="S4" s="820"/>
      <c r="T4" s="820"/>
      <c r="U4" s="820"/>
      <c r="V4" s="820"/>
      <c r="W4" s="820"/>
      <c r="X4" s="820"/>
      <c r="Y4" s="820"/>
      <c r="Z4" s="820"/>
      <c r="AA4" s="820"/>
      <c r="AB4" s="820"/>
      <c r="AC4" s="820"/>
      <c r="AD4" s="820"/>
      <c r="AE4" s="820"/>
      <c r="AF4" s="820"/>
      <c r="AG4" s="820"/>
      <c r="AH4" s="820"/>
      <c r="AI4" s="820"/>
      <c r="AJ4" s="820"/>
      <c r="AK4" s="820"/>
      <c r="AL4" s="820"/>
      <c r="AM4" s="820"/>
      <c r="AN4" s="820"/>
      <c r="AO4" s="820"/>
      <c r="AP4" s="821"/>
      <c r="AQ4" s="819" t="s">
        <v>278</v>
      </c>
      <c r="AR4" s="820"/>
      <c r="AS4" s="820"/>
      <c r="AT4" s="820"/>
      <c r="AU4" s="820"/>
      <c r="AV4" s="820"/>
      <c r="AW4" s="820"/>
      <c r="AX4" s="820"/>
      <c r="AY4" s="820"/>
      <c r="AZ4" s="820"/>
      <c r="BA4" s="820"/>
      <c r="BB4" s="820"/>
      <c r="BC4" s="820"/>
      <c r="BD4" s="820"/>
      <c r="BE4" s="820"/>
      <c r="BF4" s="820"/>
      <c r="BG4" s="820"/>
      <c r="BH4" s="820"/>
      <c r="BI4" s="820"/>
      <c r="BJ4" s="820"/>
      <c r="BK4" s="820"/>
      <c r="BL4" s="820"/>
      <c r="BM4" s="820"/>
      <c r="BN4" s="820"/>
      <c r="BO4" s="820"/>
      <c r="BP4" s="820"/>
      <c r="BQ4" s="820"/>
      <c r="BR4" s="820"/>
      <c r="BS4" s="820"/>
      <c r="BT4" s="820"/>
      <c r="BU4" s="820"/>
      <c r="BV4" s="820"/>
      <c r="BW4" s="820"/>
      <c r="BX4" s="820"/>
      <c r="BY4" s="820"/>
      <c r="BZ4" s="820"/>
      <c r="CA4" s="820"/>
      <c r="CB4" s="820"/>
      <c r="CC4" s="820"/>
      <c r="CD4" s="820"/>
      <c r="CE4" s="820"/>
      <c r="CF4" s="821"/>
    </row>
    <row r="5" spans="1:84" ht="13.5" customHeight="1" thickTop="1" x14ac:dyDescent="0.15">
      <c r="A5" s="822" t="s">
        <v>279</v>
      </c>
      <c r="B5" s="823"/>
      <c r="C5" s="824"/>
      <c r="D5" s="31" t="s">
        <v>285</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30"/>
      <c r="AP5" s="41" t="s">
        <v>286</v>
      </c>
      <c r="AQ5" s="14"/>
      <c r="AR5" s="1" t="s">
        <v>153</v>
      </c>
      <c r="AS5" s="825" t="s">
        <v>287</v>
      </c>
      <c r="AT5" s="825"/>
      <c r="AU5" s="825"/>
      <c r="AV5" s="825"/>
      <c r="AW5" s="825"/>
      <c r="AX5" s="825"/>
      <c r="AY5" s="825"/>
      <c r="AZ5" s="825"/>
      <c r="BA5" s="825"/>
      <c r="BB5" s="825"/>
      <c r="BC5" s="825"/>
      <c r="BD5" s="825"/>
      <c r="BE5" s="825"/>
      <c r="BF5" s="825"/>
      <c r="BG5" s="825"/>
      <c r="BH5" s="825"/>
      <c r="BI5" s="825"/>
      <c r="BJ5" s="825"/>
      <c r="BK5" s="825"/>
      <c r="BL5" s="825"/>
      <c r="BM5" s="825"/>
      <c r="BN5" s="825"/>
      <c r="BO5" s="825"/>
      <c r="BP5" s="825"/>
      <c r="BQ5" s="825"/>
      <c r="BR5" s="825"/>
      <c r="BS5" s="825"/>
      <c r="BT5" s="825"/>
      <c r="BU5" s="825"/>
      <c r="BV5" s="825"/>
      <c r="BW5" s="825"/>
      <c r="BX5" s="825"/>
      <c r="BY5" s="825"/>
      <c r="BZ5" s="825"/>
      <c r="CA5" s="825"/>
      <c r="CB5" s="825"/>
      <c r="CC5" s="825"/>
      <c r="CD5" s="825"/>
      <c r="CE5" s="825"/>
      <c r="CF5" s="6"/>
    </row>
    <row r="6" spans="1:84" ht="13.5" customHeight="1" x14ac:dyDescent="0.15">
      <c r="A6" s="804"/>
      <c r="B6" s="805"/>
      <c r="C6" s="806"/>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30"/>
      <c r="AP6" s="41">
        <v>2</v>
      </c>
      <c r="AQ6" s="15"/>
      <c r="AS6" s="826"/>
      <c r="AT6" s="826"/>
      <c r="AU6" s="826"/>
      <c r="AV6" s="826"/>
      <c r="AW6" s="826"/>
      <c r="AX6" s="826"/>
      <c r="AY6" s="826"/>
      <c r="AZ6" s="826"/>
      <c r="BA6" s="826"/>
      <c r="BB6" s="826"/>
      <c r="BC6" s="826"/>
      <c r="BD6" s="826"/>
      <c r="BE6" s="826"/>
      <c r="BF6" s="826"/>
      <c r="BG6" s="826"/>
      <c r="BH6" s="826"/>
      <c r="BI6" s="826"/>
      <c r="BJ6" s="826"/>
      <c r="BK6" s="826"/>
      <c r="BL6" s="826"/>
      <c r="BM6" s="826"/>
      <c r="BN6" s="826"/>
      <c r="BO6" s="826"/>
      <c r="BP6" s="826"/>
      <c r="BQ6" s="826"/>
      <c r="BR6" s="826"/>
      <c r="BS6" s="826"/>
      <c r="BT6" s="826"/>
      <c r="BU6" s="826"/>
      <c r="BV6" s="826"/>
      <c r="BW6" s="826"/>
      <c r="BX6" s="826"/>
      <c r="BY6" s="826"/>
      <c r="BZ6" s="826"/>
      <c r="CA6" s="826"/>
      <c r="CB6" s="826"/>
      <c r="CC6" s="826"/>
      <c r="CD6" s="826"/>
      <c r="CE6" s="826"/>
      <c r="CF6" s="3"/>
    </row>
    <row r="7" spans="1:84" ht="13.5" customHeight="1" x14ac:dyDescent="0.15">
      <c r="A7" s="804"/>
      <c r="B7" s="805"/>
      <c r="C7" s="806"/>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30"/>
      <c r="AP7" s="41">
        <v>3</v>
      </c>
      <c r="AQ7" s="15"/>
      <c r="AR7" s="1" t="s">
        <v>153</v>
      </c>
      <c r="AS7" s="37" t="s">
        <v>288</v>
      </c>
      <c r="AT7" s="38"/>
      <c r="AU7" s="38"/>
      <c r="AV7" s="37"/>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3"/>
    </row>
    <row r="8" spans="1:84" ht="13.5" customHeight="1" x14ac:dyDescent="0.15">
      <c r="A8" s="804"/>
      <c r="B8" s="805"/>
      <c r="C8" s="806"/>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c r="AP8" s="41">
        <v>4</v>
      </c>
      <c r="AQ8" s="15"/>
      <c r="AR8" s="1" t="s">
        <v>153</v>
      </c>
      <c r="AS8" s="37" t="s">
        <v>280</v>
      </c>
      <c r="AT8" s="38"/>
      <c r="AU8" s="38"/>
      <c r="AV8" s="37"/>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3"/>
    </row>
    <row r="9" spans="1:84" ht="13.5" customHeight="1" x14ac:dyDescent="0.15">
      <c r="A9" s="804"/>
      <c r="B9" s="805"/>
      <c r="C9" s="806"/>
      <c r="D9" s="33"/>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32"/>
      <c r="AP9" s="42">
        <v>5</v>
      </c>
      <c r="AQ9" s="15"/>
      <c r="AR9" s="1" t="s">
        <v>153</v>
      </c>
      <c r="AS9" s="37" t="s">
        <v>289</v>
      </c>
      <c r="AT9" s="38"/>
      <c r="AU9" s="38"/>
      <c r="AV9" s="37"/>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3"/>
    </row>
    <row r="10" spans="1:84" ht="13.5" customHeight="1" x14ac:dyDescent="0.15">
      <c r="A10" s="804"/>
      <c r="B10" s="805"/>
      <c r="C10" s="806"/>
      <c r="D10" s="28" t="s">
        <v>290</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30"/>
      <c r="AP10" s="41">
        <v>1</v>
      </c>
      <c r="AQ10" s="15"/>
      <c r="AR10" s="1" t="s">
        <v>153</v>
      </c>
      <c r="AS10" s="37" t="s">
        <v>291</v>
      </c>
      <c r="AT10" s="38"/>
      <c r="AU10" s="38"/>
      <c r="AV10" s="37"/>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3"/>
    </row>
    <row r="11" spans="1:84" ht="13.5" customHeight="1" x14ac:dyDescent="0.15">
      <c r="A11" s="804"/>
      <c r="B11" s="805"/>
      <c r="C11" s="806"/>
      <c r="D11" s="28"/>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30"/>
      <c r="AP11" s="41">
        <v>2</v>
      </c>
      <c r="AQ11" s="15"/>
      <c r="AR11" s="1" t="s">
        <v>153</v>
      </c>
      <c r="AS11" s="37" t="s">
        <v>292</v>
      </c>
      <c r="AT11" s="39"/>
      <c r="AU11" s="39"/>
      <c r="AV11" s="40"/>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7"/>
    </row>
    <row r="12" spans="1:84" ht="13.5" customHeight="1" x14ac:dyDescent="0.15">
      <c r="A12" s="804"/>
      <c r="B12" s="805"/>
      <c r="C12" s="806"/>
      <c r="D12" s="2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30"/>
      <c r="AP12" s="41">
        <v>3</v>
      </c>
      <c r="AQ12" s="15"/>
      <c r="AR12" s="1" t="s">
        <v>153</v>
      </c>
      <c r="AS12" s="37" t="s">
        <v>293</v>
      </c>
      <c r="AT12" s="39"/>
      <c r="AU12" s="39"/>
      <c r="AV12" s="40"/>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7"/>
    </row>
    <row r="13" spans="1:84" ht="13.5" customHeight="1" x14ac:dyDescent="0.15">
      <c r="A13" s="804"/>
      <c r="B13" s="805"/>
      <c r="C13" s="806"/>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41">
        <v>4</v>
      </c>
      <c r="AQ13" s="15"/>
      <c r="AS13" s="37" t="s">
        <v>294</v>
      </c>
      <c r="AT13" s="39"/>
      <c r="AU13" s="39"/>
      <c r="AV13" s="40"/>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7"/>
    </row>
    <row r="14" spans="1:84" ht="13.5" customHeight="1" x14ac:dyDescent="0.15">
      <c r="A14" s="804"/>
      <c r="B14" s="805"/>
      <c r="C14" s="806"/>
      <c r="D14" s="33"/>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32"/>
      <c r="AP14" s="42">
        <v>5</v>
      </c>
      <c r="AQ14" s="15"/>
      <c r="AR14" s="1" t="s">
        <v>153</v>
      </c>
      <c r="AS14" s="827" t="s">
        <v>281</v>
      </c>
      <c r="AT14" s="827"/>
      <c r="AU14" s="827"/>
      <c r="AV14" s="827"/>
      <c r="AW14" s="827"/>
      <c r="AX14" s="827"/>
      <c r="AY14" s="827"/>
      <c r="AZ14" s="827"/>
      <c r="BA14" s="827"/>
      <c r="BB14" s="827"/>
      <c r="BC14" s="827"/>
      <c r="BD14" s="827"/>
      <c r="BE14" s="827"/>
      <c r="BF14" s="827"/>
      <c r="BG14" s="827"/>
      <c r="BH14" s="827"/>
      <c r="BI14" s="827"/>
      <c r="BJ14" s="827"/>
      <c r="BK14" s="827"/>
      <c r="BL14" s="827"/>
      <c r="BM14" s="827"/>
      <c r="BN14" s="827"/>
      <c r="BO14" s="827"/>
      <c r="BP14" s="827"/>
      <c r="BQ14" s="827"/>
      <c r="BR14" s="827"/>
      <c r="BS14" s="827"/>
      <c r="BT14" s="827"/>
      <c r="BU14" s="827"/>
      <c r="BV14" s="827"/>
      <c r="BW14" s="827"/>
      <c r="BX14" s="827"/>
      <c r="BY14" s="827"/>
      <c r="BZ14" s="827"/>
      <c r="CA14" s="827"/>
      <c r="CB14" s="827"/>
      <c r="CC14" s="827"/>
      <c r="CD14" s="827"/>
      <c r="CE14" s="827"/>
      <c r="CF14" s="7"/>
    </row>
    <row r="15" spans="1:84" ht="13.5" customHeight="1" x14ac:dyDescent="0.15">
      <c r="A15" s="804"/>
      <c r="B15" s="805"/>
      <c r="C15" s="806"/>
      <c r="D15" s="28" t="s">
        <v>295</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30"/>
      <c r="AP15" s="41">
        <v>1</v>
      </c>
      <c r="AQ15" s="16"/>
      <c r="AS15" s="827"/>
      <c r="AT15" s="827"/>
      <c r="AU15" s="827"/>
      <c r="AV15" s="827"/>
      <c r="AW15" s="827"/>
      <c r="AX15" s="827"/>
      <c r="AY15" s="827"/>
      <c r="AZ15" s="827"/>
      <c r="BA15" s="827"/>
      <c r="BB15" s="827"/>
      <c r="BC15" s="827"/>
      <c r="BD15" s="827"/>
      <c r="BE15" s="827"/>
      <c r="BF15" s="827"/>
      <c r="BG15" s="827"/>
      <c r="BH15" s="827"/>
      <c r="BI15" s="827"/>
      <c r="BJ15" s="827"/>
      <c r="BK15" s="827"/>
      <c r="BL15" s="827"/>
      <c r="BM15" s="827"/>
      <c r="BN15" s="827"/>
      <c r="BO15" s="827"/>
      <c r="BP15" s="827"/>
      <c r="BQ15" s="827"/>
      <c r="BR15" s="827"/>
      <c r="BS15" s="827"/>
      <c r="BT15" s="827"/>
      <c r="BU15" s="827"/>
      <c r="BV15" s="827"/>
      <c r="BW15" s="827"/>
      <c r="BX15" s="827"/>
      <c r="BY15" s="827"/>
      <c r="BZ15" s="827"/>
      <c r="CA15" s="827"/>
      <c r="CB15" s="827"/>
      <c r="CC15" s="827"/>
      <c r="CD15" s="827"/>
      <c r="CE15" s="827"/>
      <c r="CF15" s="17"/>
    </row>
    <row r="16" spans="1:84" ht="13.5" customHeight="1" x14ac:dyDescent="0.15">
      <c r="A16" s="804"/>
      <c r="B16" s="805"/>
      <c r="C16" s="806"/>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41">
        <v>2</v>
      </c>
      <c r="AQ16" s="9"/>
      <c r="AR16" s="10"/>
      <c r="AS16" s="1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18"/>
    </row>
    <row r="17" spans="1:84" ht="13.5" customHeight="1" x14ac:dyDescent="0.15">
      <c r="A17" s="804"/>
      <c r="B17" s="805"/>
      <c r="C17" s="806"/>
      <c r="D17" s="31"/>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30"/>
      <c r="AP17" s="41">
        <v>3</v>
      </c>
      <c r="AQ17" s="12"/>
      <c r="AR17" s="11"/>
      <c r="AS17" s="11"/>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18"/>
    </row>
    <row r="18" spans="1:84" ht="13.5" customHeight="1" x14ac:dyDescent="0.15">
      <c r="A18" s="804"/>
      <c r="B18" s="805"/>
      <c r="C18" s="806"/>
      <c r="D18" s="31"/>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30"/>
      <c r="AP18" s="41">
        <v>4</v>
      </c>
      <c r="AQ18" s="12"/>
      <c r="AR18" s="11"/>
      <c r="AS18" s="11"/>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18"/>
    </row>
    <row r="19" spans="1:84" ht="13.5" customHeight="1" x14ac:dyDescent="0.15">
      <c r="A19" s="807"/>
      <c r="B19" s="808"/>
      <c r="C19" s="809"/>
      <c r="D19" s="33"/>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32"/>
      <c r="AP19" s="42">
        <v>5</v>
      </c>
      <c r="AQ19" s="12"/>
      <c r="AR19" s="11"/>
      <c r="AS19" s="11"/>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18"/>
    </row>
    <row r="20" spans="1:84" ht="13.5" customHeight="1" x14ac:dyDescent="0.15">
      <c r="A20" s="801" t="s">
        <v>282</v>
      </c>
      <c r="B20" s="802"/>
      <c r="C20" s="803"/>
      <c r="D20" s="31" t="s">
        <v>285</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41" t="s">
        <v>286</v>
      </c>
      <c r="AQ20" s="12"/>
      <c r="AR20" s="11"/>
      <c r="AS20" s="11"/>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18"/>
    </row>
    <row r="21" spans="1:84" ht="13.5" customHeight="1" x14ac:dyDescent="0.15">
      <c r="A21" s="804"/>
      <c r="B21" s="805"/>
      <c r="C21" s="806"/>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41">
        <v>2</v>
      </c>
      <c r="AQ21" s="12"/>
      <c r="AR21" s="11"/>
      <c r="AS21" s="11"/>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18"/>
    </row>
    <row r="22" spans="1:84" ht="13.5" customHeight="1" x14ac:dyDescent="0.15">
      <c r="A22" s="804"/>
      <c r="B22" s="805"/>
      <c r="C22" s="806"/>
      <c r="D22" s="28"/>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41">
        <v>3</v>
      </c>
      <c r="AQ22" s="12"/>
      <c r="AR22" s="11"/>
      <c r="AS22" s="11"/>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18"/>
    </row>
    <row r="23" spans="1:84" ht="13.5" customHeight="1" x14ac:dyDescent="0.15">
      <c r="A23" s="804"/>
      <c r="B23" s="805"/>
      <c r="C23" s="806"/>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41">
        <v>4</v>
      </c>
      <c r="AQ23" s="12"/>
      <c r="AR23" s="11"/>
      <c r="AS23" s="11"/>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18"/>
    </row>
    <row r="24" spans="1:84" ht="13.5" customHeight="1" x14ac:dyDescent="0.15">
      <c r="A24" s="804"/>
      <c r="B24" s="805"/>
      <c r="C24" s="806"/>
      <c r="D24" s="3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2">
        <v>5</v>
      </c>
      <c r="AQ24" s="12"/>
      <c r="AR24" s="11"/>
      <c r="AS24" s="11"/>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18"/>
    </row>
    <row r="25" spans="1:84" ht="13.5" customHeight="1" x14ac:dyDescent="0.15">
      <c r="A25" s="804"/>
      <c r="B25" s="805"/>
      <c r="C25" s="806"/>
      <c r="D25" s="28" t="s">
        <v>290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30"/>
      <c r="AP25" s="41">
        <v>1</v>
      </c>
      <c r="AQ25" s="12"/>
      <c r="AR25" s="11"/>
      <c r="AS25" s="11"/>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18"/>
    </row>
    <row r="26" spans="1:84" ht="13.5" customHeight="1" x14ac:dyDescent="0.15">
      <c r="A26" s="804"/>
      <c r="B26" s="805"/>
      <c r="C26" s="806"/>
      <c r="D26" s="28"/>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30"/>
      <c r="AP26" s="41">
        <v>2</v>
      </c>
      <c r="AQ26" s="12"/>
      <c r="AR26" s="11"/>
      <c r="AS26" s="11"/>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18"/>
    </row>
    <row r="27" spans="1:84" ht="13.5" customHeight="1" x14ac:dyDescent="0.15">
      <c r="A27" s="804"/>
      <c r="B27" s="805"/>
      <c r="C27" s="806"/>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41">
        <v>3</v>
      </c>
      <c r="AQ27" s="12"/>
      <c r="AR27" s="11"/>
      <c r="AS27" s="11"/>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8"/>
    </row>
    <row r="28" spans="1:84" ht="13.5" customHeight="1" x14ac:dyDescent="0.15">
      <c r="A28" s="804"/>
      <c r="B28" s="805"/>
      <c r="C28" s="806"/>
      <c r="D28" s="28"/>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30"/>
      <c r="AP28" s="41">
        <v>4</v>
      </c>
      <c r="AQ28" s="12"/>
      <c r="AR28" s="11"/>
      <c r="AS28" s="11"/>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8"/>
    </row>
    <row r="29" spans="1:84" ht="13.5" customHeight="1" x14ac:dyDescent="0.15">
      <c r="A29" s="804"/>
      <c r="B29" s="805"/>
      <c r="C29" s="806"/>
      <c r="D29" s="33"/>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32"/>
      <c r="AP29" s="42">
        <v>5</v>
      </c>
      <c r="AQ29" s="12"/>
      <c r="AR29" s="11"/>
      <c r="AS29" s="11"/>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8"/>
    </row>
    <row r="30" spans="1:84" ht="13.5" customHeight="1" x14ac:dyDescent="0.15">
      <c r="A30" s="804"/>
      <c r="B30" s="805"/>
      <c r="C30" s="806"/>
      <c r="D30" s="28" t="s">
        <v>295</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41">
        <v>1</v>
      </c>
      <c r="AQ30" s="12"/>
      <c r="AR30" s="11"/>
      <c r="AS30" s="11"/>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8"/>
    </row>
    <row r="31" spans="1:84" ht="13.5" customHeight="1" x14ac:dyDescent="0.15">
      <c r="A31" s="804"/>
      <c r="B31" s="805"/>
      <c r="C31" s="806"/>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41">
        <v>2</v>
      </c>
      <c r="AQ31" s="12"/>
      <c r="AR31" s="11"/>
      <c r="AS31" s="11"/>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8"/>
    </row>
    <row r="32" spans="1:84" ht="13.5" customHeight="1" x14ac:dyDescent="0.15">
      <c r="A32" s="804"/>
      <c r="B32" s="805"/>
      <c r="C32" s="806"/>
      <c r="D32" s="31"/>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41">
        <v>3</v>
      </c>
      <c r="AQ32" s="13"/>
      <c r="CF32" s="20"/>
    </row>
    <row r="33" spans="1:84" ht="13.5" customHeight="1" x14ac:dyDescent="0.15">
      <c r="A33" s="804"/>
      <c r="B33" s="805"/>
      <c r="C33" s="806"/>
      <c r="D33" s="31"/>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1">
        <v>4</v>
      </c>
      <c r="AQ33" s="13"/>
      <c r="CF33" s="20"/>
    </row>
    <row r="34" spans="1:84" ht="13.5" customHeight="1" x14ac:dyDescent="0.15">
      <c r="A34" s="807"/>
      <c r="B34" s="808"/>
      <c r="C34" s="809"/>
      <c r="D34" s="33"/>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42">
        <v>5</v>
      </c>
      <c r="AQ34" s="13"/>
      <c r="CF34" s="20"/>
    </row>
    <row r="35" spans="1:84" ht="13.5" customHeight="1" x14ac:dyDescent="0.15">
      <c r="A35" s="801" t="s">
        <v>283</v>
      </c>
      <c r="B35" s="802"/>
      <c r="C35" s="803"/>
      <c r="D35" s="31" t="s">
        <v>285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41">
        <v>1</v>
      </c>
      <c r="AQ35" s="13"/>
      <c r="CF35" s="20"/>
    </row>
    <row r="36" spans="1:84" ht="13.5" customHeight="1" x14ac:dyDescent="0.15">
      <c r="A36" s="804"/>
      <c r="B36" s="805"/>
      <c r="C36" s="806"/>
      <c r="D36" s="28"/>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41">
        <v>2</v>
      </c>
      <c r="AQ36" s="13"/>
      <c r="CF36" s="20"/>
    </row>
    <row r="37" spans="1:84" ht="13.5" customHeight="1" x14ac:dyDescent="0.15">
      <c r="A37" s="804"/>
      <c r="B37" s="805"/>
      <c r="C37" s="806"/>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41">
        <v>3</v>
      </c>
      <c r="AQ37" s="13"/>
      <c r="CF37" s="20"/>
    </row>
    <row r="38" spans="1:84" ht="13.5" customHeight="1" x14ac:dyDescent="0.15">
      <c r="A38" s="804"/>
      <c r="B38" s="805"/>
      <c r="C38" s="806"/>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41">
        <v>4</v>
      </c>
      <c r="AQ38" s="13"/>
      <c r="CF38" s="20"/>
    </row>
    <row r="39" spans="1:84" ht="13.5" customHeight="1" x14ac:dyDescent="0.15">
      <c r="A39" s="804"/>
      <c r="B39" s="805"/>
      <c r="C39" s="806"/>
      <c r="D39" s="33"/>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42">
        <v>5</v>
      </c>
      <c r="AQ39" s="13"/>
      <c r="CF39" s="20"/>
    </row>
    <row r="40" spans="1:84" ht="13.5" customHeight="1" x14ac:dyDescent="0.15">
      <c r="A40" s="804"/>
      <c r="B40" s="805"/>
      <c r="C40" s="806"/>
      <c r="D40" s="28" t="s">
        <v>290</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30"/>
      <c r="AP40" s="41">
        <v>1</v>
      </c>
      <c r="AQ40" s="13"/>
      <c r="CF40" s="20"/>
    </row>
    <row r="41" spans="1:84" ht="13.5" customHeight="1" x14ac:dyDescent="0.15">
      <c r="A41" s="804"/>
      <c r="B41" s="805"/>
      <c r="C41" s="806"/>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30"/>
      <c r="AP41" s="41">
        <v>2</v>
      </c>
      <c r="AQ41" s="13"/>
      <c r="CF41" s="20"/>
    </row>
    <row r="42" spans="1:84" ht="13.5" customHeight="1" x14ac:dyDescent="0.15">
      <c r="A42" s="804"/>
      <c r="B42" s="805"/>
      <c r="C42" s="806"/>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30"/>
      <c r="AP42" s="41">
        <v>3</v>
      </c>
      <c r="AQ42" s="13"/>
      <c r="CF42" s="20"/>
    </row>
    <row r="43" spans="1:84" ht="13.5" customHeight="1" x14ac:dyDescent="0.15">
      <c r="A43" s="804"/>
      <c r="B43" s="805"/>
      <c r="C43" s="806"/>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30"/>
      <c r="AP43" s="41">
        <v>4</v>
      </c>
      <c r="AQ43" s="13"/>
      <c r="CF43" s="20"/>
    </row>
    <row r="44" spans="1:84" ht="13.5" customHeight="1" x14ac:dyDescent="0.15">
      <c r="A44" s="804"/>
      <c r="B44" s="805"/>
      <c r="C44" s="806"/>
      <c r="D44" s="3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32"/>
      <c r="AP44" s="42">
        <v>5</v>
      </c>
      <c r="AQ44" s="13"/>
      <c r="CF44" s="20"/>
    </row>
    <row r="45" spans="1:84" ht="13.5" customHeight="1" x14ac:dyDescent="0.15">
      <c r="A45" s="804"/>
      <c r="B45" s="805"/>
      <c r="C45" s="806"/>
      <c r="D45" s="28" t="s">
        <v>295</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41">
        <v>1</v>
      </c>
      <c r="AQ45" s="13"/>
      <c r="CF45" s="20"/>
    </row>
    <row r="46" spans="1:84" ht="13.5" customHeight="1" x14ac:dyDescent="0.15">
      <c r="A46" s="804"/>
      <c r="B46" s="805"/>
      <c r="C46" s="806"/>
      <c r="D46" s="28"/>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41">
        <v>2</v>
      </c>
      <c r="AQ46" s="13"/>
      <c r="CF46" s="20"/>
    </row>
    <row r="47" spans="1:84" ht="13.5" customHeight="1" x14ac:dyDescent="0.15">
      <c r="A47" s="804"/>
      <c r="B47" s="805"/>
      <c r="C47" s="806"/>
      <c r="D47" s="31"/>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1">
        <v>3</v>
      </c>
      <c r="AQ47" s="13"/>
      <c r="CF47" s="20"/>
    </row>
    <row r="48" spans="1:84" ht="13.5" customHeight="1" x14ac:dyDescent="0.15">
      <c r="A48" s="804"/>
      <c r="B48" s="805"/>
      <c r="C48" s="806"/>
      <c r="D48" s="31"/>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41">
        <v>4</v>
      </c>
      <c r="AQ48" s="13"/>
      <c r="CF48" s="20"/>
    </row>
    <row r="49" spans="1:84" ht="13.5" customHeight="1" x14ac:dyDescent="0.15">
      <c r="A49" s="807"/>
      <c r="B49" s="808"/>
      <c r="C49" s="809"/>
      <c r="D49" s="33"/>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42">
        <v>5</v>
      </c>
      <c r="AQ49" s="13"/>
      <c r="CF49" s="20"/>
    </row>
    <row r="50" spans="1:84" ht="13.5" customHeight="1" x14ac:dyDescent="0.15">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ht="13.5" customHeight="1" x14ac:dyDescent="0.15"/>
    <row r="52" spans="1:84" ht="13.5" customHeight="1" x14ac:dyDescent="0.15"/>
    <row r="53" spans="1:84" ht="13.5" customHeight="1" x14ac:dyDescent="0.15"/>
    <row r="54" spans="1:84" ht="13.5" customHeight="1" x14ac:dyDescent="0.15"/>
    <row r="55" spans="1:84" ht="13.5" customHeight="1" x14ac:dyDescent="0.15"/>
    <row r="56" spans="1:84" ht="13.5" customHeight="1" x14ac:dyDescent="0.15"/>
    <row r="57" spans="1:84" ht="13.5" customHeight="1" x14ac:dyDescent="0.15"/>
    <row r="58" spans="1:84" ht="13.5" customHeight="1" x14ac:dyDescent="0.15"/>
    <row r="59" spans="1:84" ht="16.5" customHeight="1" x14ac:dyDescent="0.15"/>
    <row r="60" spans="1:84" ht="16.5" customHeight="1" x14ac:dyDescent="0.15"/>
    <row r="61" spans="1:84" ht="16.5" customHeight="1" x14ac:dyDescent="0.15"/>
    <row r="62" spans="1:84" ht="16.5" customHeight="1" x14ac:dyDescent="0.15"/>
    <row r="63" spans="1:84" ht="16.5" customHeight="1" x14ac:dyDescent="0.15"/>
    <row r="64" spans="1:84" ht="22.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8" customHeight="1" x14ac:dyDescent="0.15"/>
  </sheetData>
  <mergeCells count="12">
    <mergeCell ref="AQ3:CF3"/>
    <mergeCell ref="A4:AP4"/>
    <mergeCell ref="AQ4:CF4"/>
    <mergeCell ref="A5:C19"/>
    <mergeCell ref="A20:C34"/>
    <mergeCell ref="AS5:CE6"/>
    <mergeCell ref="AS14:CE15"/>
    <mergeCell ref="A35:C49"/>
    <mergeCell ref="A2:F2"/>
    <mergeCell ref="G2:AP2"/>
    <mergeCell ref="A3:F3"/>
    <mergeCell ref="G3:AP3"/>
  </mergeCells>
  <phoneticPr fontId="2"/>
  <printOptions horizontalCentered="1"/>
  <pageMargins left="0.39370078740157483" right="0.39370078740157483" top="0.78740157480314965" bottom="0.39370078740157483" header="0.31496062992125984" footer="0.31496062992125984"/>
  <pageSetup paperSize="9" orientation="portrait" r:id="rId1"/>
  <colBreaks count="1" manualBreakCount="1">
    <brk id="42"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E54F7-5114-43C7-86A1-29CBE37CF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4578E98-A76E-4FAD-8B5C-57D852613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評価項目(標準)</vt:lpstr>
      <vt:lpstr>届出書</vt:lpstr>
      <vt:lpstr>様式１</vt:lpstr>
      <vt:lpstr>様式１【経常ＪＶ用】</vt:lpstr>
      <vt:lpstr>様式２</vt:lpstr>
      <vt:lpstr>様式３</vt:lpstr>
      <vt:lpstr>様式４（対策なし）</vt:lpstr>
      <vt:lpstr>届出書!Print_Area</vt:lpstr>
      <vt:lpstr>'評価項目(標準)'!Print_Area</vt:lpstr>
      <vt:lpstr>様式１!Print_Area</vt:lpstr>
      <vt:lpstr>様式１【経常ＪＶ用】!Print_Area</vt:lpstr>
      <vt:lpstr>様式２!Print_Area</vt:lpstr>
      <vt:lpstr>様式３!Print_Area</vt:lpstr>
      <vt:lpstr>'様式４（対策なし）'!Print_Area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2025-05-30T02:41:19Z</dcterms:modified>
  <cp:category/>
  <cp:contentStatus/>
</cp:coreProperties>
</file>